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\Documents\PROJEKT_HOME OFFICE OFFLINE\I\70\2021-02-21_ODEVZDANI\ROZPOCET\"/>
    </mc:Choice>
  </mc:AlternateContent>
  <xr:revisionPtr revIDLastSave="0" documentId="13_ncr:20001_{FDA82031-80F7-400C-95F6-74C7251ECD2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L" sheetId="1" r:id="rId1"/>
    <sheet name="000 Rek" sheetId="2" r:id="rId2"/>
    <sheet name="000 Pol" sheetId="3" r:id="rId3"/>
    <sheet name="101 Rek" sheetId="4" r:id="rId4"/>
    <sheet name="101 Pol" sheetId="5" r:id="rId5"/>
    <sheet name="SO 401 - VEŘEJNÉ OSVĚTLENÍ" sheetId="7" r:id="rId6"/>
  </sheets>
  <externalReferences>
    <externalReference r:id="rId7"/>
    <externalReference r:id="rId8"/>
    <externalReference r:id="rId9"/>
  </externalReferences>
  <definedNames>
    <definedName name="_xlnm._FilterDatabase" localSheetId="5" hidden="1">'SO 401 - VEŘEJNÉ OSVĚTLENÍ'!$C$85:$K$354</definedName>
    <definedName name="a" localSheetId="2">#REF!</definedName>
    <definedName name="a" localSheetId="1">#REF!</definedName>
    <definedName name="a" localSheetId="4">#REF!</definedName>
    <definedName name="a">#REF!</definedName>
    <definedName name="cisloobjektu">KL!$A$5</definedName>
    <definedName name="CisloRozpoctu">KL!$C$2</definedName>
    <definedName name="cislostavby">KL!$A$7</definedName>
    <definedName name="JKSO">KL!$G$2</definedName>
    <definedName name="MJ">KL!$G$5</definedName>
    <definedName name="nazevobjektu">KL!$C$5</definedName>
    <definedName name="NazevRozpoctu">KL!$D$2</definedName>
    <definedName name="nazevstavby">KL!$C$7</definedName>
    <definedName name="_xlnm.Print_Titles" localSheetId="2">'000 Pol'!$1:$7</definedName>
    <definedName name="_xlnm.Print_Titles" localSheetId="1">'000 Rek'!$6:$6</definedName>
    <definedName name="_xlnm.Print_Titles" localSheetId="4">'101 Pol'!$1:$7</definedName>
    <definedName name="_xlnm.Print_Titles" localSheetId="3">'101 Rek'!$6:$6</definedName>
    <definedName name="_xlnm.Print_Titles" localSheetId="5">'SO 401 - VEŘEJNÉ OSVĚTLENÍ'!$85:$85</definedName>
    <definedName name="_xlnm.Print_Area" localSheetId="2">'000 Pol'!$A$1:$G$29</definedName>
    <definedName name="_xlnm.Print_Area" localSheetId="1">'000 Rek'!$A$1:$F$24</definedName>
    <definedName name="_xlnm.Print_Area" localSheetId="4">'101 Pol'!$A$1:$G$67</definedName>
    <definedName name="_xlnm.Print_Area" localSheetId="3">'101 Rek'!$A$1:$F$27</definedName>
    <definedName name="_xlnm.Print_Area" localSheetId="0">KL!$A$1:$G$49</definedName>
    <definedName name="_xlnm.Print_Area" localSheetId="5">'SO 401 - VEŘEJNÉ OSVĚTLENÍ'!$C$4:$J$39,'SO 401 - VEŘEJNÉ OSVĚTLENÍ'!$C$45:$J$67,'SO 401 - VEŘEJNÉ OSVĚTLENÍ'!$C$73:$K$354</definedName>
    <definedName name="Poznamka">KL!$B$36</definedName>
    <definedName name="Projektant">KL!$C$8</definedName>
    <definedName name="Rozpoctoval">KL!$C$12</definedName>
    <definedName name="SazbaDPH1">KL!$C$29</definedName>
    <definedName name="SazbaDPH2" localSheetId="2">'[1]Krycí list'!$C$32</definedName>
    <definedName name="SazbaDPH2" localSheetId="1">'[2]Krycí list'!$C$32</definedName>
    <definedName name="SazbaDPH2" localSheetId="3">'[2]Krycí list'!$C$32</definedName>
    <definedName name="SazbaDPH2">KL!$C$31</definedName>
    <definedName name="SloupecCC" localSheetId="2">#REF!</definedName>
    <definedName name="SloupecCC" localSheetId="1">#REF!</definedName>
    <definedName name="SloupecCC" localSheetId="4">#REF!</definedName>
    <definedName name="SloupecCC" localSheetId="3">#REF!</definedName>
    <definedName name="SloupecCC">#REF!</definedName>
    <definedName name="SloupecCisloPol" localSheetId="2">#REF!</definedName>
    <definedName name="SloupecCisloPol" localSheetId="1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2">#REF!</definedName>
    <definedName name="SloupecJC" localSheetId="1">#REF!</definedName>
    <definedName name="SloupecJC" localSheetId="4">#REF!</definedName>
    <definedName name="SloupecJC" localSheetId="3">#REF!</definedName>
    <definedName name="SloupecJC">#REF!</definedName>
    <definedName name="SloupecMJ" localSheetId="2">#REF!</definedName>
    <definedName name="SloupecMJ" localSheetId="1">#REF!</definedName>
    <definedName name="SloupecMJ" localSheetId="4">#REF!</definedName>
    <definedName name="SloupecMJ" localSheetId="3">#REF!</definedName>
    <definedName name="SloupecMJ">#REF!</definedName>
    <definedName name="SloupecMnozstvi" localSheetId="2">#REF!</definedName>
    <definedName name="SloupecMnozstvi" localSheetId="1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1">#REF!</definedName>
    <definedName name="SloupecNazPol" localSheetId="4">#REF!</definedName>
    <definedName name="SloupecNazPol" localSheetId="3">#REF!</definedName>
    <definedName name="SloupecNazPol">#REF!</definedName>
    <definedName name="SloupecPC" localSheetId="2">#REF!</definedName>
    <definedName name="SloupecPC" localSheetId="1">#REF!</definedName>
    <definedName name="SloupecPC" localSheetId="4">#REF!</definedName>
    <definedName name="SloupecPC" localSheetId="3">#REF!</definedName>
    <definedName name="SloupecPC">#REF!</definedName>
    <definedName name="Zakazka">KL!$G$11</definedName>
    <definedName name="Zaklad22" localSheetId="2">'[1]Krycí list'!$F$32</definedName>
    <definedName name="Zaklad22" localSheetId="1">'[2]Krycí list'!$F$32</definedName>
    <definedName name="Zaklad22" localSheetId="3">'[2]Krycí list'!$F$32</definedName>
    <definedName name="Zaklad22">KL!$F$31</definedName>
    <definedName name="Zaklad5">KL!$F$29</definedName>
    <definedName name="Zaokrouhleni">KL!$F$33</definedName>
    <definedName name="Zhotovitel">KL!$C$11:$E$11</definedName>
  </definedNames>
  <calcPr calcId="181029"/>
  <fileRecoveryPr repairLoad="1"/>
</workbook>
</file>

<file path=xl/calcChain.xml><?xml version="1.0" encoding="utf-8"?>
<calcChain xmlns="http://schemas.openxmlformats.org/spreadsheetml/2006/main">
  <c r="G16" i="1" l="1"/>
  <c r="BK352" i="7"/>
  <c r="BI352" i="7"/>
  <c r="BH352" i="7"/>
  <c r="BG352" i="7"/>
  <c r="BF352" i="7"/>
  <c r="T352" i="7"/>
  <c r="R352" i="7"/>
  <c r="P352" i="7"/>
  <c r="J352" i="7"/>
  <c r="BE352" i="7" s="1"/>
  <c r="BK349" i="7"/>
  <c r="BI349" i="7"/>
  <c r="BH349" i="7"/>
  <c r="BG349" i="7"/>
  <c r="BF349" i="7"/>
  <c r="T349" i="7"/>
  <c r="R349" i="7"/>
  <c r="P349" i="7"/>
  <c r="J349" i="7"/>
  <c r="BE349" i="7" s="1"/>
  <c r="BK343" i="7"/>
  <c r="BI343" i="7"/>
  <c r="BH343" i="7"/>
  <c r="BG343" i="7"/>
  <c r="BF343" i="7"/>
  <c r="T343" i="7"/>
  <c r="R343" i="7"/>
  <c r="R339" i="7" s="1"/>
  <c r="P343" i="7"/>
  <c r="P339" i="7" s="1"/>
  <c r="J343" i="7"/>
  <c r="BE343" i="7" s="1"/>
  <c r="BK340" i="7"/>
  <c r="BK339" i="7" s="1"/>
  <c r="J339" i="7" s="1"/>
  <c r="J66" i="7" s="1"/>
  <c r="BI340" i="7"/>
  <c r="BH340" i="7"/>
  <c r="BG340" i="7"/>
  <c r="BF340" i="7"/>
  <c r="T340" i="7"/>
  <c r="T339" i="7" s="1"/>
  <c r="R340" i="7"/>
  <c r="P340" i="7"/>
  <c r="J340" i="7"/>
  <c r="BE340" i="7" s="1"/>
  <c r="BK336" i="7"/>
  <c r="BI336" i="7"/>
  <c r="BH336" i="7"/>
  <c r="BG336" i="7"/>
  <c r="BF336" i="7"/>
  <c r="BE336" i="7"/>
  <c r="T336" i="7"/>
  <c r="R336" i="7"/>
  <c r="P336" i="7"/>
  <c r="J336" i="7"/>
  <c r="BK334" i="7"/>
  <c r="BI334" i="7"/>
  <c r="BH334" i="7"/>
  <c r="BG334" i="7"/>
  <c r="BF334" i="7"/>
  <c r="BE334" i="7"/>
  <c r="T334" i="7"/>
  <c r="R334" i="7"/>
  <c r="P334" i="7"/>
  <c r="J334" i="7"/>
  <c r="BK331" i="7"/>
  <c r="BI331" i="7"/>
  <c r="BH331" i="7"/>
  <c r="BG331" i="7"/>
  <c r="BF331" i="7"/>
  <c r="T331" i="7"/>
  <c r="R331" i="7"/>
  <c r="P331" i="7"/>
  <c r="J331" i="7"/>
  <c r="BE331" i="7" s="1"/>
  <c r="BK327" i="7"/>
  <c r="BI327" i="7"/>
  <c r="BH327" i="7"/>
  <c r="BG327" i="7"/>
  <c r="BF327" i="7"/>
  <c r="T327" i="7"/>
  <c r="R327" i="7"/>
  <c r="P327" i="7"/>
  <c r="J327" i="7"/>
  <c r="BE327" i="7" s="1"/>
  <c r="BK325" i="7"/>
  <c r="BI325" i="7"/>
  <c r="BH325" i="7"/>
  <c r="BG325" i="7"/>
  <c r="BF325" i="7"/>
  <c r="BE325" i="7"/>
  <c r="T325" i="7"/>
  <c r="R325" i="7"/>
  <c r="P325" i="7"/>
  <c r="J325" i="7"/>
  <c r="BK321" i="7"/>
  <c r="BI321" i="7"/>
  <c r="BH321" i="7"/>
  <c r="BG321" i="7"/>
  <c r="BF321" i="7"/>
  <c r="BE321" i="7"/>
  <c r="T321" i="7"/>
  <c r="R321" i="7"/>
  <c r="P321" i="7"/>
  <c r="J321" i="7"/>
  <c r="BK319" i="7"/>
  <c r="BI319" i="7"/>
  <c r="BH319" i="7"/>
  <c r="BG319" i="7"/>
  <c r="BF319" i="7"/>
  <c r="T319" i="7"/>
  <c r="R319" i="7"/>
  <c r="P319" i="7"/>
  <c r="J319" i="7"/>
  <c r="BE319" i="7" s="1"/>
  <c r="BK316" i="7"/>
  <c r="BI316" i="7"/>
  <c r="BH316" i="7"/>
  <c r="BG316" i="7"/>
  <c r="BF316" i="7"/>
  <c r="T316" i="7"/>
  <c r="R316" i="7"/>
  <c r="P316" i="7"/>
  <c r="J316" i="7"/>
  <c r="BE316" i="7" s="1"/>
  <c r="BK312" i="7"/>
  <c r="BI312" i="7"/>
  <c r="BH312" i="7"/>
  <c r="BG312" i="7"/>
  <c r="BF312" i="7"/>
  <c r="BE312" i="7"/>
  <c r="T312" i="7"/>
  <c r="R312" i="7"/>
  <c r="P312" i="7"/>
  <c r="J312" i="7"/>
  <c r="BK310" i="7"/>
  <c r="BI310" i="7"/>
  <c r="BH310" i="7"/>
  <c r="BG310" i="7"/>
  <c r="BF310" i="7"/>
  <c r="BE310" i="7"/>
  <c r="T310" i="7"/>
  <c r="R310" i="7"/>
  <c r="P310" i="7"/>
  <c r="J310" i="7"/>
  <c r="BK306" i="7"/>
  <c r="BI306" i="7"/>
  <c r="BH306" i="7"/>
  <c r="BG306" i="7"/>
  <c r="BF306" i="7"/>
  <c r="T306" i="7"/>
  <c r="R306" i="7"/>
  <c r="P306" i="7"/>
  <c r="J306" i="7"/>
  <c r="BE306" i="7" s="1"/>
  <c r="BK303" i="7"/>
  <c r="BI303" i="7"/>
  <c r="BH303" i="7"/>
  <c r="BG303" i="7"/>
  <c r="BF303" i="7"/>
  <c r="T303" i="7"/>
  <c r="R303" i="7"/>
  <c r="P303" i="7"/>
  <c r="J303" i="7"/>
  <c r="BE303" i="7" s="1"/>
  <c r="BK301" i="7"/>
  <c r="BI301" i="7"/>
  <c r="BH301" i="7"/>
  <c r="BG301" i="7"/>
  <c r="BF301" i="7"/>
  <c r="BE301" i="7"/>
  <c r="T301" i="7"/>
  <c r="R301" i="7"/>
  <c r="P301" i="7"/>
  <c r="J301" i="7"/>
  <c r="BK299" i="7"/>
  <c r="BI299" i="7"/>
  <c r="BH299" i="7"/>
  <c r="BG299" i="7"/>
  <c r="BF299" i="7"/>
  <c r="BE299" i="7"/>
  <c r="T299" i="7"/>
  <c r="R299" i="7"/>
  <c r="P299" i="7"/>
  <c r="J299" i="7"/>
  <c r="BK296" i="7"/>
  <c r="BI296" i="7"/>
  <c r="BH296" i="7"/>
  <c r="BG296" i="7"/>
  <c r="BF296" i="7"/>
  <c r="T296" i="7"/>
  <c r="R296" i="7"/>
  <c r="P296" i="7"/>
  <c r="J296" i="7"/>
  <c r="BE296" i="7" s="1"/>
  <c r="BK290" i="7"/>
  <c r="BI290" i="7"/>
  <c r="BH290" i="7"/>
  <c r="BG290" i="7"/>
  <c r="BF290" i="7"/>
  <c r="T290" i="7"/>
  <c r="R290" i="7"/>
  <c r="P290" i="7"/>
  <c r="J290" i="7"/>
  <c r="BE290" i="7" s="1"/>
  <c r="BK284" i="7"/>
  <c r="BI284" i="7"/>
  <c r="BH284" i="7"/>
  <c r="BG284" i="7"/>
  <c r="BF284" i="7"/>
  <c r="BE284" i="7"/>
  <c r="T284" i="7"/>
  <c r="T279" i="7" s="1"/>
  <c r="R284" i="7"/>
  <c r="R279" i="7" s="1"/>
  <c r="P284" i="7"/>
  <c r="J284" i="7"/>
  <c r="BK280" i="7"/>
  <c r="BK279" i="7" s="1"/>
  <c r="J279" i="7" s="1"/>
  <c r="J65" i="7" s="1"/>
  <c r="BI280" i="7"/>
  <c r="BH280" i="7"/>
  <c r="BG280" i="7"/>
  <c r="BF280" i="7"/>
  <c r="BE280" i="7"/>
  <c r="T280" i="7"/>
  <c r="R280" i="7"/>
  <c r="P280" i="7"/>
  <c r="J280" i="7"/>
  <c r="P279" i="7"/>
  <c r="BK274" i="7"/>
  <c r="BI274" i="7"/>
  <c r="BH274" i="7"/>
  <c r="BG274" i="7"/>
  <c r="BF274" i="7"/>
  <c r="T274" i="7"/>
  <c r="R274" i="7"/>
  <c r="P274" i="7"/>
  <c r="J274" i="7"/>
  <c r="BE274" i="7" s="1"/>
  <c r="BK267" i="7"/>
  <c r="BI267" i="7"/>
  <c r="BH267" i="7"/>
  <c r="BG267" i="7"/>
  <c r="BF267" i="7"/>
  <c r="T267" i="7"/>
  <c r="R267" i="7"/>
  <c r="P267" i="7"/>
  <c r="J267" i="7"/>
  <c r="BE267" i="7" s="1"/>
  <c r="BK259" i="7"/>
  <c r="BI259" i="7"/>
  <c r="BH259" i="7"/>
  <c r="BG259" i="7"/>
  <c r="BF259" i="7"/>
  <c r="BE259" i="7"/>
  <c r="T259" i="7"/>
  <c r="R259" i="7"/>
  <c r="P259" i="7"/>
  <c r="J259" i="7"/>
  <c r="BK255" i="7"/>
  <c r="BI255" i="7"/>
  <c r="BH255" i="7"/>
  <c r="BG255" i="7"/>
  <c r="BF255" i="7"/>
  <c r="T255" i="7"/>
  <c r="R255" i="7"/>
  <c r="P255" i="7"/>
  <c r="J255" i="7"/>
  <c r="BE255" i="7" s="1"/>
  <c r="BK253" i="7"/>
  <c r="BI253" i="7"/>
  <c r="BH253" i="7"/>
  <c r="BG253" i="7"/>
  <c r="BF253" i="7"/>
  <c r="T253" i="7"/>
  <c r="R253" i="7"/>
  <c r="P253" i="7"/>
  <c r="J253" i="7"/>
  <c r="BE253" i="7" s="1"/>
  <c r="BK250" i="7"/>
  <c r="BI250" i="7"/>
  <c r="BH250" i="7"/>
  <c r="BG250" i="7"/>
  <c r="BF250" i="7"/>
  <c r="T250" i="7"/>
  <c r="R250" i="7"/>
  <c r="P250" i="7"/>
  <c r="J250" i="7"/>
  <c r="BE250" i="7" s="1"/>
  <c r="BK247" i="7"/>
  <c r="BI247" i="7"/>
  <c r="BH247" i="7"/>
  <c r="BG247" i="7"/>
  <c r="BF247" i="7"/>
  <c r="BE247" i="7"/>
  <c r="T247" i="7"/>
  <c r="R247" i="7"/>
  <c r="P247" i="7"/>
  <c r="J247" i="7"/>
  <c r="BK245" i="7"/>
  <c r="BK238" i="7" s="1"/>
  <c r="J238" i="7" s="1"/>
  <c r="J64" i="7" s="1"/>
  <c r="BI245" i="7"/>
  <c r="BH245" i="7"/>
  <c r="BG245" i="7"/>
  <c r="BF245" i="7"/>
  <c r="BE245" i="7"/>
  <c r="T245" i="7"/>
  <c r="R245" i="7"/>
  <c r="P245" i="7"/>
  <c r="J245" i="7"/>
  <c r="BK242" i="7"/>
  <c r="BI242" i="7"/>
  <c r="BH242" i="7"/>
  <c r="BG242" i="7"/>
  <c r="BF242" i="7"/>
  <c r="T242" i="7"/>
  <c r="T238" i="7" s="1"/>
  <c r="T95" i="7" s="1"/>
  <c r="R242" i="7"/>
  <c r="P242" i="7"/>
  <c r="P238" i="7" s="1"/>
  <c r="J242" i="7"/>
  <c r="BE242" i="7" s="1"/>
  <c r="BK239" i="7"/>
  <c r="BI239" i="7"/>
  <c r="BH239" i="7"/>
  <c r="BG239" i="7"/>
  <c r="BF239" i="7"/>
  <c r="T239" i="7"/>
  <c r="R239" i="7"/>
  <c r="P239" i="7"/>
  <c r="J239" i="7"/>
  <c r="BE239" i="7" s="1"/>
  <c r="R238" i="7"/>
  <c r="BK235" i="7"/>
  <c r="BI235" i="7"/>
  <c r="BH235" i="7"/>
  <c r="BG235" i="7"/>
  <c r="BF235" i="7"/>
  <c r="BE235" i="7"/>
  <c r="T235" i="7"/>
  <c r="R235" i="7"/>
  <c r="P235" i="7"/>
  <c r="J235" i="7"/>
  <c r="BK231" i="7"/>
  <c r="BI231" i="7"/>
  <c r="BH231" i="7"/>
  <c r="BG231" i="7"/>
  <c r="BF231" i="7"/>
  <c r="T231" i="7"/>
  <c r="R231" i="7"/>
  <c r="P231" i="7"/>
  <c r="J231" i="7"/>
  <c r="BE231" i="7" s="1"/>
  <c r="BK228" i="7"/>
  <c r="BI228" i="7"/>
  <c r="BH228" i="7"/>
  <c r="BG228" i="7"/>
  <c r="BF228" i="7"/>
  <c r="T228" i="7"/>
  <c r="R228" i="7"/>
  <c r="P228" i="7"/>
  <c r="J228" i="7"/>
  <c r="BE228" i="7" s="1"/>
  <c r="BK224" i="7"/>
  <c r="BI224" i="7"/>
  <c r="BH224" i="7"/>
  <c r="BG224" i="7"/>
  <c r="BF224" i="7"/>
  <c r="BE224" i="7"/>
  <c r="T224" i="7"/>
  <c r="R224" i="7"/>
  <c r="P224" i="7"/>
  <c r="J224" i="7"/>
  <c r="BK221" i="7"/>
  <c r="BK217" i="7" s="1"/>
  <c r="J217" i="7" s="1"/>
  <c r="J63" i="7" s="1"/>
  <c r="BI221" i="7"/>
  <c r="BH221" i="7"/>
  <c r="BG221" i="7"/>
  <c r="BF221" i="7"/>
  <c r="BE221" i="7"/>
  <c r="T221" i="7"/>
  <c r="R221" i="7"/>
  <c r="P221" i="7"/>
  <c r="P217" i="7" s="1"/>
  <c r="J221" i="7"/>
  <c r="BK218" i="7"/>
  <c r="BI218" i="7"/>
  <c r="BH218" i="7"/>
  <c r="BG218" i="7"/>
  <c r="BF218" i="7"/>
  <c r="T218" i="7"/>
  <c r="R218" i="7"/>
  <c r="R217" i="7" s="1"/>
  <c r="P218" i="7"/>
  <c r="J218" i="7"/>
  <c r="BE218" i="7" s="1"/>
  <c r="T217" i="7"/>
  <c r="BK215" i="7"/>
  <c r="BI215" i="7"/>
  <c r="BH215" i="7"/>
  <c r="BG215" i="7"/>
  <c r="BF215" i="7"/>
  <c r="BE215" i="7"/>
  <c r="T215" i="7"/>
  <c r="R215" i="7"/>
  <c r="P215" i="7"/>
  <c r="J215" i="7"/>
  <c r="BK213" i="7"/>
  <c r="BI213" i="7"/>
  <c r="BH213" i="7"/>
  <c r="BG213" i="7"/>
  <c r="BF213" i="7"/>
  <c r="BE213" i="7"/>
  <c r="T213" i="7"/>
  <c r="R213" i="7"/>
  <c r="P213" i="7"/>
  <c r="J213" i="7"/>
  <c r="BK210" i="7"/>
  <c r="BI210" i="7"/>
  <c r="BH210" i="7"/>
  <c r="BG210" i="7"/>
  <c r="BF210" i="7"/>
  <c r="T210" i="7"/>
  <c r="R210" i="7"/>
  <c r="P210" i="7"/>
  <c r="J210" i="7"/>
  <c r="BE210" i="7" s="1"/>
  <c r="BK208" i="7"/>
  <c r="BI208" i="7"/>
  <c r="BH208" i="7"/>
  <c r="BG208" i="7"/>
  <c r="BF208" i="7"/>
  <c r="T208" i="7"/>
  <c r="R208" i="7"/>
  <c r="P208" i="7"/>
  <c r="J208" i="7"/>
  <c r="BE208" i="7" s="1"/>
  <c r="BK206" i="7"/>
  <c r="BI206" i="7"/>
  <c r="BH206" i="7"/>
  <c r="BG206" i="7"/>
  <c r="BF206" i="7"/>
  <c r="T206" i="7"/>
  <c r="R206" i="7"/>
  <c r="P206" i="7"/>
  <c r="J206" i="7"/>
  <c r="BE206" i="7" s="1"/>
  <c r="BK204" i="7"/>
  <c r="BI204" i="7"/>
  <c r="BH204" i="7"/>
  <c r="BG204" i="7"/>
  <c r="BF204" i="7"/>
  <c r="BE204" i="7"/>
  <c r="T204" i="7"/>
  <c r="R204" i="7"/>
  <c r="P204" i="7"/>
  <c r="J204" i="7"/>
  <c r="BK202" i="7"/>
  <c r="BI202" i="7"/>
  <c r="BH202" i="7"/>
  <c r="BG202" i="7"/>
  <c r="BF202" i="7"/>
  <c r="T202" i="7"/>
  <c r="R202" i="7"/>
  <c r="P202" i="7"/>
  <c r="J202" i="7"/>
  <c r="BE202" i="7" s="1"/>
  <c r="BK199" i="7"/>
  <c r="BI199" i="7"/>
  <c r="BH199" i="7"/>
  <c r="BG199" i="7"/>
  <c r="BF199" i="7"/>
  <c r="T199" i="7"/>
  <c r="R199" i="7"/>
  <c r="P199" i="7"/>
  <c r="J199" i="7"/>
  <c r="BE199" i="7" s="1"/>
  <c r="BK197" i="7"/>
  <c r="BI197" i="7"/>
  <c r="BH197" i="7"/>
  <c r="BG197" i="7"/>
  <c r="BF197" i="7"/>
  <c r="T197" i="7"/>
  <c r="R197" i="7"/>
  <c r="P197" i="7"/>
  <c r="J197" i="7"/>
  <c r="BE197" i="7" s="1"/>
  <c r="BK194" i="7"/>
  <c r="BI194" i="7"/>
  <c r="BH194" i="7"/>
  <c r="BG194" i="7"/>
  <c r="BF194" i="7"/>
  <c r="BE194" i="7"/>
  <c r="T194" i="7"/>
  <c r="R194" i="7"/>
  <c r="P194" i="7"/>
  <c r="J194" i="7"/>
  <c r="BK191" i="7"/>
  <c r="BI191" i="7"/>
  <c r="BH191" i="7"/>
  <c r="BG191" i="7"/>
  <c r="BF191" i="7"/>
  <c r="T191" i="7"/>
  <c r="R191" i="7"/>
  <c r="P191" i="7"/>
  <c r="J191" i="7"/>
  <c r="BE191" i="7" s="1"/>
  <c r="BK187" i="7"/>
  <c r="BI187" i="7"/>
  <c r="BH187" i="7"/>
  <c r="BG187" i="7"/>
  <c r="BF187" i="7"/>
  <c r="T187" i="7"/>
  <c r="R187" i="7"/>
  <c r="P187" i="7"/>
  <c r="J187" i="7"/>
  <c r="BE187" i="7" s="1"/>
  <c r="BK185" i="7"/>
  <c r="BI185" i="7"/>
  <c r="BH185" i="7"/>
  <c r="BG185" i="7"/>
  <c r="BF185" i="7"/>
  <c r="T185" i="7"/>
  <c r="R185" i="7"/>
  <c r="P185" i="7"/>
  <c r="J185" i="7"/>
  <c r="BE185" i="7" s="1"/>
  <c r="BK181" i="7"/>
  <c r="BI181" i="7"/>
  <c r="BH181" i="7"/>
  <c r="BG181" i="7"/>
  <c r="BF181" i="7"/>
  <c r="BE181" i="7"/>
  <c r="T181" i="7"/>
  <c r="R181" i="7"/>
  <c r="P181" i="7"/>
  <c r="J181" i="7"/>
  <c r="BK179" i="7"/>
  <c r="BI179" i="7"/>
  <c r="BH179" i="7"/>
  <c r="BG179" i="7"/>
  <c r="BF179" i="7"/>
  <c r="T179" i="7"/>
  <c r="R179" i="7"/>
  <c r="P179" i="7"/>
  <c r="J179" i="7"/>
  <c r="BE179" i="7" s="1"/>
  <c r="BK175" i="7"/>
  <c r="BI175" i="7"/>
  <c r="BH175" i="7"/>
  <c r="BG175" i="7"/>
  <c r="BF175" i="7"/>
  <c r="T175" i="7"/>
  <c r="R175" i="7"/>
  <c r="P175" i="7"/>
  <c r="J175" i="7"/>
  <c r="BE175" i="7" s="1"/>
  <c r="BK173" i="7"/>
  <c r="BI173" i="7"/>
  <c r="BH173" i="7"/>
  <c r="BG173" i="7"/>
  <c r="BF173" i="7"/>
  <c r="T173" i="7"/>
  <c r="R173" i="7"/>
  <c r="P173" i="7"/>
  <c r="J173" i="7"/>
  <c r="BE173" i="7" s="1"/>
  <c r="BK171" i="7"/>
  <c r="BI171" i="7"/>
  <c r="BH171" i="7"/>
  <c r="BG171" i="7"/>
  <c r="BF171" i="7"/>
  <c r="BE171" i="7"/>
  <c r="T171" i="7"/>
  <c r="R171" i="7"/>
  <c r="P171" i="7"/>
  <c r="J171" i="7"/>
  <c r="BK169" i="7"/>
  <c r="BI169" i="7"/>
  <c r="BH169" i="7"/>
  <c r="BG169" i="7"/>
  <c r="BF169" i="7"/>
  <c r="T169" i="7"/>
  <c r="R169" i="7"/>
  <c r="P169" i="7"/>
  <c r="J169" i="7"/>
  <c r="BE169" i="7" s="1"/>
  <c r="BK167" i="7"/>
  <c r="BI167" i="7"/>
  <c r="BH167" i="7"/>
  <c r="BG167" i="7"/>
  <c r="BF167" i="7"/>
  <c r="T167" i="7"/>
  <c r="R167" i="7"/>
  <c r="P167" i="7"/>
  <c r="J167" i="7"/>
  <c r="BE167" i="7" s="1"/>
  <c r="BK165" i="7"/>
  <c r="BI165" i="7"/>
  <c r="BH165" i="7"/>
  <c r="BG165" i="7"/>
  <c r="BF165" i="7"/>
  <c r="BE165" i="7"/>
  <c r="T165" i="7"/>
  <c r="R165" i="7"/>
  <c r="P165" i="7"/>
  <c r="J165" i="7"/>
  <c r="BK163" i="7"/>
  <c r="BI163" i="7"/>
  <c r="BH163" i="7"/>
  <c r="BG163" i="7"/>
  <c r="BF163" i="7"/>
  <c r="BE163" i="7"/>
  <c r="T163" i="7"/>
  <c r="R163" i="7"/>
  <c r="P163" i="7"/>
  <c r="J163" i="7"/>
  <c r="BK161" i="7"/>
  <c r="BI161" i="7"/>
  <c r="BH161" i="7"/>
  <c r="BG161" i="7"/>
  <c r="BF161" i="7"/>
  <c r="T161" i="7"/>
  <c r="R161" i="7"/>
  <c r="P161" i="7"/>
  <c r="J161" i="7"/>
  <c r="BE161" i="7" s="1"/>
  <c r="BK158" i="7"/>
  <c r="BI158" i="7"/>
  <c r="BH158" i="7"/>
  <c r="BG158" i="7"/>
  <c r="BF158" i="7"/>
  <c r="T158" i="7"/>
  <c r="R158" i="7"/>
  <c r="P158" i="7"/>
  <c r="J158" i="7"/>
  <c r="BE158" i="7" s="1"/>
  <c r="BK154" i="7"/>
  <c r="BI154" i="7"/>
  <c r="BH154" i="7"/>
  <c r="BG154" i="7"/>
  <c r="BF154" i="7"/>
  <c r="T154" i="7"/>
  <c r="R154" i="7"/>
  <c r="P154" i="7"/>
  <c r="J154" i="7"/>
  <c r="BE154" i="7" s="1"/>
  <c r="BK151" i="7"/>
  <c r="BI151" i="7"/>
  <c r="BH151" i="7"/>
  <c r="BG151" i="7"/>
  <c r="BF151" i="7"/>
  <c r="BE151" i="7"/>
  <c r="T151" i="7"/>
  <c r="R151" i="7"/>
  <c r="P151" i="7"/>
  <c r="J151" i="7"/>
  <c r="BK147" i="7"/>
  <c r="BI147" i="7"/>
  <c r="BH147" i="7"/>
  <c r="BG147" i="7"/>
  <c r="BF147" i="7"/>
  <c r="BE147" i="7"/>
  <c r="T147" i="7"/>
  <c r="R147" i="7"/>
  <c r="P147" i="7"/>
  <c r="J147" i="7"/>
  <c r="BK145" i="7"/>
  <c r="BI145" i="7"/>
  <c r="BH145" i="7"/>
  <c r="BG145" i="7"/>
  <c r="BF145" i="7"/>
  <c r="T145" i="7"/>
  <c r="R145" i="7"/>
  <c r="P145" i="7"/>
  <c r="J145" i="7"/>
  <c r="BE145" i="7" s="1"/>
  <c r="BK143" i="7"/>
  <c r="BI143" i="7"/>
  <c r="BH143" i="7"/>
  <c r="BG143" i="7"/>
  <c r="BF143" i="7"/>
  <c r="T143" i="7"/>
  <c r="R143" i="7"/>
  <c r="P143" i="7"/>
  <c r="J143" i="7"/>
  <c r="BE143" i="7" s="1"/>
  <c r="BK141" i="7"/>
  <c r="BI141" i="7"/>
  <c r="BH141" i="7"/>
  <c r="BG141" i="7"/>
  <c r="BF141" i="7"/>
  <c r="BE141" i="7"/>
  <c r="T141" i="7"/>
  <c r="R141" i="7"/>
  <c r="P141" i="7"/>
  <c r="J141" i="7"/>
  <c r="BK138" i="7"/>
  <c r="BI138" i="7"/>
  <c r="BH138" i="7"/>
  <c r="BG138" i="7"/>
  <c r="BF138" i="7"/>
  <c r="T138" i="7"/>
  <c r="R138" i="7"/>
  <c r="P138" i="7"/>
  <c r="J138" i="7"/>
  <c r="BE138" i="7" s="1"/>
  <c r="BK135" i="7"/>
  <c r="BI135" i="7"/>
  <c r="BH135" i="7"/>
  <c r="BG135" i="7"/>
  <c r="BF135" i="7"/>
  <c r="T135" i="7"/>
  <c r="R135" i="7"/>
  <c r="P135" i="7"/>
  <c r="J135" i="7"/>
  <c r="BE135" i="7" s="1"/>
  <c r="BK133" i="7"/>
  <c r="BI133" i="7"/>
  <c r="BH133" i="7"/>
  <c r="BG133" i="7"/>
  <c r="BF133" i="7"/>
  <c r="T133" i="7"/>
  <c r="R133" i="7"/>
  <c r="P133" i="7"/>
  <c r="J133" i="7"/>
  <c r="BE133" i="7" s="1"/>
  <c r="BK130" i="7"/>
  <c r="BI130" i="7"/>
  <c r="BH130" i="7"/>
  <c r="BG130" i="7"/>
  <c r="BF130" i="7"/>
  <c r="BE130" i="7"/>
  <c r="T130" i="7"/>
  <c r="R130" i="7"/>
  <c r="P130" i="7"/>
  <c r="J130" i="7"/>
  <c r="BK128" i="7"/>
  <c r="BI128" i="7"/>
  <c r="BH128" i="7"/>
  <c r="BG128" i="7"/>
  <c r="BF128" i="7"/>
  <c r="T128" i="7"/>
  <c r="R128" i="7"/>
  <c r="P128" i="7"/>
  <c r="J128" i="7"/>
  <c r="BE128" i="7" s="1"/>
  <c r="BK125" i="7"/>
  <c r="BI125" i="7"/>
  <c r="BH125" i="7"/>
  <c r="BG125" i="7"/>
  <c r="BF125" i="7"/>
  <c r="T125" i="7"/>
  <c r="R125" i="7"/>
  <c r="P125" i="7"/>
  <c r="J125" i="7"/>
  <c r="BE125" i="7" s="1"/>
  <c r="BK123" i="7"/>
  <c r="BI123" i="7"/>
  <c r="BH123" i="7"/>
  <c r="BG123" i="7"/>
  <c r="BF123" i="7"/>
  <c r="T123" i="7"/>
  <c r="R123" i="7"/>
  <c r="P123" i="7"/>
  <c r="J123" i="7"/>
  <c r="BE123" i="7" s="1"/>
  <c r="BK120" i="7"/>
  <c r="BI120" i="7"/>
  <c r="BH120" i="7"/>
  <c r="BG120" i="7"/>
  <c r="BF120" i="7"/>
  <c r="BE120" i="7"/>
  <c r="T120" i="7"/>
  <c r="R120" i="7"/>
  <c r="P120" i="7"/>
  <c r="J120" i="7"/>
  <c r="BK116" i="7"/>
  <c r="BI116" i="7"/>
  <c r="BH116" i="7"/>
  <c r="BG116" i="7"/>
  <c r="BF116" i="7"/>
  <c r="T116" i="7"/>
  <c r="R116" i="7"/>
  <c r="P116" i="7"/>
  <c r="J116" i="7"/>
  <c r="BE116" i="7" s="1"/>
  <c r="BK113" i="7"/>
  <c r="BI113" i="7"/>
  <c r="BH113" i="7"/>
  <c r="BG113" i="7"/>
  <c r="BF113" i="7"/>
  <c r="T113" i="7"/>
  <c r="R113" i="7"/>
  <c r="P113" i="7"/>
  <c r="J113" i="7"/>
  <c r="BE113" i="7" s="1"/>
  <c r="BK111" i="7"/>
  <c r="BI111" i="7"/>
  <c r="BH111" i="7"/>
  <c r="BG111" i="7"/>
  <c r="BF111" i="7"/>
  <c r="T111" i="7"/>
  <c r="R111" i="7"/>
  <c r="P111" i="7"/>
  <c r="J111" i="7"/>
  <c r="BE111" i="7" s="1"/>
  <c r="BK109" i="7"/>
  <c r="BI109" i="7"/>
  <c r="BH109" i="7"/>
  <c r="BG109" i="7"/>
  <c r="BF109" i="7"/>
  <c r="BE109" i="7"/>
  <c r="T109" i="7"/>
  <c r="R109" i="7"/>
  <c r="P109" i="7"/>
  <c r="J109" i="7"/>
  <c r="BK107" i="7"/>
  <c r="BI107" i="7"/>
  <c r="BH107" i="7"/>
  <c r="BG107" i="7"/>
  <c r="BF107" i="7"/>
  <c r="T107" i="7"/>
  <c r="R107" i="7"/>
  <c r="P107" i="7"/>
  <c r="J107" i="7"/>
  <c r="BE107" i="7" s="1"/>
  <c r="BK105" i="7"/>
  <c r="BI105" i="7"/>
  <c r="BH105" i="7"/>
  <c r="BG105" i="7"/>
  <c r="BF105" i="7"/>
  <c r="T105" i="7"/>
  <c r="R105" i="7"/>
  <c r="P105" i="7"/>
  <c r="J105" i="7"/>
  <c r="BE105" i="7" s="1"/>
  <c r="BK102" i="7"/>
  <c r="BI102" i="7"/>
  <c r="BH102" i="7"/>
  <c r="BG102" i="7"/>
  <c r="BF102" i="7"/>
  <c r="T102" i="7"/>
  <c r="R102" i="7"/>
  <c r="P102" i="7"/>
  <c r="J102" i="7"/>
  <c r="BE102" i="7" s="1"/>
  <c r="BK99" i="7"/>
  <c r="BI99" i="7"/>
  <c r="BH99" i="7"/>
  <c r="BG99" i="7"/>
  <c r="BF99" i="7"/>
  <c r="BE99" i="7"/>
  <c r="T99" i="7"/>
  <c r="R99" i="7"/>
  <c r="P99" i="7"/>
  <c r="J99" i="7"/>
  <c r="BK96" i="7"/>
  <c r="BK95" i="7" s="1"/>
  <c r="J95" i="7" s="1"/>
  <c r="J62" i="7" s="1"/>
  <c r="BI96" i="7"/>
  <c r="BH96" i="7"/>
  <c r="BG96" i="7"/>
  <c r="BF96" i="7"/>
  <c r="T96" i="7"/>
  <c r="R96" i="7"/>
  <c r="R95" i="7" s="1"/>
  <c r="P96" i="7"/>
  <c r="J96" i="7"/>
  <c r="BE96" i="7" s="1"/>
  <c r="BK93" i="7"/>
  <c r="BI93" i="7"/>
  <c r="BH93" i="7"/>
  <c r="BG93" i="7"/>
  <c r="BF93" i="7"/>
  <c r="J34" i="7" s="1"/>
  <c r="T93" i="7"/>
  <c r="R93" i="7"/>
  <c r="P93" i="7"/>
  <c r="P88" i="7" s="1"/>
  <c r="P87" i="7" s="1"/>
  <c r="J93" i="7"/>
  <c r="BE93" i="7" s="1"/>
  <c r="BK89" i="7"/>
  <c r="BI89" i="7"/>
  <c r="F37" i="7" s="1"/>
  <c r="BH89" i="7"/>
  <c r="F36" i="7" s="1"/>
  <c r="BG89" i="7"/>
  <c r="BF89" i="7"/>
  <c r="T89" i="7"/>
  <c r="T88" i="7" s="1"/>
  <c r="T87" i="7" s="1"/>
  <c r="T86" i="7" s="1"/>
  <c r="R89" i="7"/>
  <c r="R88" i="7" s="1"/>
  <c r="R87" i="7" s="1"/>
  <c r="P89" i="7"/>
  <c r="J89" i="7"/>
  <c r="BE89" i="7" s="1"/>
  <c r="BK88" i="7"/>
  <c r="J88" i="7" s="1"/>
  <c r="J61" i="7" s="1"/>
  <c r="BK87" i="7"/>
  <c r="J87" i="7" s="1"/>
  <c r="J60" i="7" s="1"/>
  <c r="J83" i="7"/>
  <c r="J82" i="7"/>
  <c r="F82" i="7"/>
  <c r="J80" i="7"/>
  <c r="F80" i="7"/>
  <c r="E78" i="7"/>
  <c r="J55" i="7"/>
  <c r="J54" i="7"/>
  <c r="F54" i="7"/>
  <c r="J52" i="7"/>
  <c r="F52" i="7"/>
  <c r="E50" i="7"/>
  <c r="J37" i="7"/>
  <c r="J36" i="7"/>
  <c r="J35" i="7"/>
  <c r="F35" i="7"/>
  <c r="J18" i="7"/>
  <c r="E18" i="7"/>
  <c r="F83" i="7" s="1"/>
  <c r="J17" i="7"/>
  <c r="J12" i="7"/>
  <c r="E7" i="7"/>
  <c r="E76" i="7" s="1"/>
  <c r="R86" i="7" l="1"/>
  <c r="P95" i="7"/>
  <c r="P86" i="7" s="1"/>
  <c r="F33" i="7"/>
  <c r="J33" i="7"/>
  <c r="F55" i="7"/>
  <c r="F34" i="7"/>
  <c r="E48" i="7"/>
  <c r="BK86" i="7"/>
  <c r="J86" i="7" s="1"/>
  <c r="J30" i="7" l="1"/>
  <c r="J39" i="7" s="1"/>
  <c r="J59" i="7"/>
  <c r="G25" i="3" l="1"/>
  <c r="G26" i="3"/>
  <c r="G27" i="3"/>
  <c r="G28" i="3"/>
  <c r="G14" i="3"/>
  <c r="G24" i="3"/>
  <c r="G13" i="3"/>
  <c r="G9" i="3" l="1"/>
  <c r="G13" i="5" l="1"/>
  <c r="G26" i="5" l="1"/>
  <c r="G52" i="5" l="1"/>
  <c r="G43" i="5"/>
  <c r="G39" i="5"/>
  <c r="G36" i="5"/>
  <c r="G34" i="5"/>
  <c r="G33" i="5"/>
  <c r="G30" i="5"/>
  <c r="G23" i="3" l="1"/>
  <c r="G38" i="5" l="1"/>
  <c r="G42" i="5" l="1"/>
  <c r="G21" i="5" l="1"/>
  <c r="G9" i="5"/>
  <c r="G10" i="5"/>
  <c r="G11" i="5"/>
  <c r="G12" i="5"/>
  <c r="G14" i="5"/>
  <c r="G15" i="5"/>
  <c r="G16" i="5"/>
  <c r="G17" i="5"/>
  <c r="G18" i="5"/>
  <c r="G19" i="5"/>
  <c r="G20" i="5"/>
  <c r="G22" i="5" l="1"/>
  <c r="G37" i="5" l="1"/>
  <c r="G40" i="5"/>
  <c r="G41" i="5"/>
  <c r="G28" i="5" l="1"/>
  <c r="G22" i="3" l="1"/>
  <c r="G50" i="5" l="1"/>
  <c r="G49" i="5"/>
  <c r="G35" i="5" l="1"/>
  <c r="G27" i="5"/>
  <c r="G54" i="5" l="1"/>
  <c r="G53" i="5"/>
  <c r="G51" i="5"/>
  <c r="G48" i="5"/>
  <c r="G44" i="5"/>
  <c r="G32" i="5"/>
  <c r="G31" i="5"/>
  <c r="G25" i="5"/>
  <c r="G21" i="3"/>
  <c r="G20" i="3"/>
  <c r="G19" i="3"/>
  <c r="G18" i="3"/>
  <c r="G29" i="3" s="1"/>
  <c r="C32" i="1"/>
  <c r="F9" i="2" l="1"/>
  <c r="G18" i="1" s="1"/>
  <c r="G29" i="5"/>
  <c r="G45" i="5" s="1"/>
  <c r="G66" i="5"/>
  <c r="G55" i="5"/>
  <c r="G65" i="5"/>
  <c r="F10" i="4" l="1"/>
  <c r="G61" i="5"/>
  <c r="G58" i="5"/>
  <c r="G59" i="5"/>
  <c r="G60" i="5"/>
  <c r="G67" i="5"/>
  <c r="F12" i="4" l="1"/>
  <c r="F9" i="4"/>
  <c r="F8" i="4"/>
  <c r="G62" i="5"/>
  <c r="F11" i="4" l="1"/>
  <c r="F14" i="4" s="1"/>
  <c r="G15" i="1" l="1"/>
  <c r="G11" i="3"/>
  <c r="G10" i="3"/>
  <c r="G12" i="3"/>
  <c r="G15" i="3" l="1"/>
  <c r="F8" i="2"/>
  <c r="F11" i="2" s="1"/>
  <c r="G17" i="1" l="1"/>
  <c r="G19" i="1" s="1"/>
  <c r="F31" i="1" s="1"/>
  <c r="F32" i="1" s="1"/>
  <c r="F34" i="1" l="1"/>
</calcChain>
</file>

<file path=xl/sharedStrings.xml><?xml version="1.0" encoding="utf-8"?>
<sst xmlns="http://schemas.openxmlformats.org/spreadsheetml/2006/main" count="2768" uniqueCount="758">
  <si>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</si>
  <si>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</si>
  <si>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</si>
  <si>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</si>
  <si>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</si>
  <si>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</si>
  <si>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</si>
  <si>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</si>
  <si>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</si>
  <si>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</si>
  <si>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</si>
  <si>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Ing. Tomáš Petr</t>
  </si>
  <si>
    <t>Typ rozpočtu</t>
  </si>
  <si>
    <t>Investor</t>
  </si>
  <si>
    <t>Dodavatel</t>
  </si>
  <si>
    <t xml:space="preserve">Zakázkové číslo </t>
  </si>
  <si>
    <t>Rozpočtoval</t>
  </si>
  <si>
    <t>Počet listů</t>
  </si>
  <si>
    <t>Rozpis ceny</t>
  </si>
  <si>
    <t>Název</t>
  </si>
  <si>
    <t>Celkem</t>
  </si>
  <si>
    <t>Vedlejší náklady</t>
  </si>
  <si>
    <t>Ostatní náklady</t>
  </si>
  <si>
    <t>Vypracoval</t>
  </si>
  <si>
    <t>Za zhotovitele</t>
  </si>
  <si>
    <t>Za objednatele</t>
  </si>
  <si>
    <t>Jméno :</t>
  </si>
  <si>
    <t xml:space="preserve">   </t>
  </si>
  <si>
    <t>Datum :</t>
  </si>
  <si>
    <t>Podpis :</t>
  </si>
  <si>
    <t>Podpis:</t>
  </si>
  <si>
    <t>Základ pro DPH</t>
  </si>
  <si>
    <t xml:space="preserve">% </t>
  </si>
  <si>
    <t>DPH</t>
  </si>
  <si>
    <t>Zaokrouhlení</t>
  </si>
  <si>
    <t>CENA ZA OBJEKT CELKEM</t>
  </si>
  <si>
    <t>Poznámka :</t>
  </si>
  <si>
    <t xml:space="preserve"> </t>
  </si>
  <si>
    <t>Stavba:</t>
  </si>
  <si>
    <t>Objekt:</t>
  </si>
  <si>
    <t>REKAPITULACE STAVEBNÍCH DÍLŮ</t>
  </si>
  <si>
    <t>Stavební díl</t>
  </si>
  <si>
    <t>Celkem (Kč)</t>
  </si>
  <si>
    <t>Vedlejší rozpočtové náklady ve fázi provádění stavby</t>
  </si>
  <si>
    <t>Ostatní náklady stavby</t>
  </si>
  <si>
    <t>CELKEM ZA OBJEKT</t>
  </si>
  <si>
    <t>Položkový rozpočet stavby</t>
  </si>
  <si>
    <t>P. 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</si>
  <si>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</si>
  <si>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</si>
  <si>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</si>
  <si>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</si>
  <si>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</si>
  <si>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</si>
  <si>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</si>
  <si>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0051</t>
  </si>
  <si>
    <t>005111020R</t>
  </si>
  <si>
    <t>soubor</t>
  </si>
  <si>
    <t>005121010R</t>
  </si>
  <si>
    <t>Vybudování zařízení staveniště</t>
  </si>
  <si>
    <t>005121020R</t>
  </si>
  <si>
    <t xml:space="preserve">Provoz zařízení staveniště
</t>
  </si>
  <si>
    <t>005121030R</t>
  </si>
  <si>
    <r>
      <rPr>
        <sz val="11"/>
        <color rgb="FF000000"/>
        <rFont val="Calibri"/>
        <family val="2"/>
        <charset val="238"/>
      </rPr>
      <t xml:space="preserve">Odstranění zařízení staveniště
</t>
    </r>
    <r>
      <rPr>
        <sz val="9"/>
        <color rgb="FF00B050"/>
        <rFont val="Calibri"/>
        <family val="2"/>
        <charset val="238"/>
      </rPr>
  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    </t>
    </r>
  </si>
  <si>
    <t>CELKEM ZA</t>
  </si>
  <si>
    <t>0051 Vedlejší rozpočtové náklady ve fázi provádění stavby</t>
  </si>
  <si>
    <t>0052</t>
  </si>
  <si>
    <t>005211020R</t>
  </si>
  <si>
    <t>005231010R</t>
  </si>
  <si>
    <t>005241010R</t>
  </si>
  <si>
    <t>Dokumentace skutečného provedení</t>
  </si>
  <si>
    <t>005241020R</t>
  </si>
  <si>
    <t>Geodetické zaměření skutečného provedení</t>
  </si>
  <si>
    <t>Zemní a bourací práce</t>
  </si>
  <si>
    <t>Komunikace</t>
  </si>
  <si>
    <t>Doplňující práce na komunikaci</t>
  </si>
  <si>
    <t>Staveništní přesun hmot</t>
  </si>
  <si>
    <t>113108410R00</t>
  </si>
  <si>
    <t>m2</t>
  </si>
  <si>
    <t>113202111R00</t>
  </si>
  <si>
    <t>Vytrhání obrub krajníků obrubníků stojatých</t>
  </si>
  <si>
    <t>m</t>
  </si>
  <si>
    <t xml:space="preserve">121101102R00  </t>
  </si>
  <si>
    <t>Sejmutí ornice s přemístěním přes 50 do 100 m</t>
  </si>
  <si>
    <t>m3</t>
  </si>
  <si>
    <t>161101101R00</t>
  </si>
  <si>
    <t>171201201R00</t>
  </si>
  <si>
    <t xml:space="preserve">Uložení sypaniny na skl.-modelace na výšku přes 2m </t>
  </si>
  <si>
    <t>181101101R00</t>
  </si>
  <si>
    <t>Úprava pláně v zářezech v hor. 1-4, bez zhutnění</t>
  </si>
  <si>
    <t>215901101R00</t>
  </si>
  <si>
    <t>Zhutnění podloží</t>
  </si>
  <si>
    <t>199000002R00</t>
  </si>
  <si>
    <t>979024441R00</t>
  </si>
  <si>
    <t>Očištění vybour. obrubníků všech loží a výplní</t>
  </si>
  <si>
    <t>1 Zemní a bourací práce</t>
  </si>
  <si>
    <t xml:space="preserve">564851111R00 </t>
  </si>
  <si>
    <t>564861111R00</t>
  </si>
  <si>
    <t>573111112R00</t>
  </si>
  <si>
    <t>565131211R00  </t>
  </si>
  <si>
    <t>573231110R00</t>
  </si>
  <si>
    <t>596215040R00</t>
  </si>
  <si>
    <t>Asfaltová zálivka spár</t>
  </si>
  <si>
    <t>5 Komunikace</t>
  </si>
  <si>
    <t>kus</t>
  </si>
  <si>
    <t>Obrubník chodníkový ABO 14-10 1000/100/250 mm</t>
  </si>
  <si>
    <t>Obrubník silniční 1000/150/250 šedý</t>
  </si>
  <si>
    <t>Obrubník silniční nájezdový 1000/150/150 šedý</t>
  </si>
  <si>
    <t>Obrubník silniční přechodový  1000/150/150-250</t>
  </si>
  <si>
    <t>917862111R00</t>
  </si>
  <si>
    <t>919731122R00</t>
  </si>
  <si>
    <t>Zarovnání styčné plochy živičné tl. do 10 cm</t>
  </si>
  <si>
    <t>919735112R00</t>
  </si>
  <si>
    <t>Řezání stávajícího živičného krytu tl. 5 - 10 cm</t>
  </si>
  <si>
    <t>91 Doplňující práce na komunikaci</t>
  </si>
  <si>
    <t>998223011R00</t>
  </si>
  <si>
    <t>Přesun hmot, pozemní komunikace, kryt dlážděný</t>
  </si>
  <si>
    <t>t</t>
  </si>
  <si>
    <t>998225111R00</t>
  </si>
  <si>
    <t>Přesun hmot, pozemní komunikace, kryt živičný</t>
  </si>
  <si>
    <t>99 Staveništní přesun hmot</t>
  </si>
  <si>
    <t>162701105R00</t>
  </si>
  <si>
    <t>Poplatek za skládku horniny</t>
  </si>
  <si>
    <t>564871111R00</t>
  </si>
  <si>
    <t>592452655R</t>
  </si>
  <si>
    <t>Přesuny suti a vybouraných hmot</t>
  </si>
  <si>
    <t>97 Přesuny suti a vybouraných hmot</t>
  </si>
  <si>
    <t>122301102R00</t>
  </si>
  <si>
    <r>
      <t xml:space="preserve">Podklad ze štěrkodrti po zhutnění tloušťky 20 cm </t>
    </r>
    <r>
      <rPr>
        <sz val="9"/>
        <color rgb="FF00B050"/>
        <rFont val="Calibri"/>
        <family val="2"/>
        <charset val="238"/>
      </rPr>
      <t>Chodník</t>
    </r>
  </si>
  <si>
    <t>577141312R00</t>
  </si>
  <si>
    <t>5UD01</t>
  </si>
  <si>
    <t>979081111R00</t>
  </si>
  <si>
    <t xml:space="preserve">Odvoz suti a vybour. hmot na skládku do 1 km </t>
  </si>
  <si>
    <t>979081121R00</t>
  </si>
  <si>
    <t>Příplatek k odvozu za každý další 1 km -vzdálenost odvozu dle nabídky dodavatele</t>
  </si>
  <si>
    <t>979088212R00</t>
  </si>
  <si>
    <t xml:space="preserve">Nakládání suti na dopravní prostředky </t>
  </si>
  <si>
    <t>979990001R00</t>
  </si>
  <si>
    <t xml:space="preserve">Poplatek za skládku stavební suti </t>
  </si>
  <si>
    <t>Mimostaveništní doprava materiálu</t>
  </si>
  <si>
    <t>034403000</t>
  </si>
  <si>
    <t xml:space="preserve">113107630R00 </t>
  </si>
  <si>
    <t xml:space="preserve">Odkopávky nezapažené v hor. 4 do 1000 m3 </t>
  </si>
  <si>
    <r>
      <t xml:space="preserve">Odstranění asfaltové vrstvy pl.nad 50 m2, tl.10 cm </t>
    </r>
    <r>
      <rPr>
        <sz val="9"/>
        <color rgb="FF00B050"/>
        <rFont val="Calibri"/>
        <family val="2"/>
        <charset val="238"/>
      </rPr>
      <t>Komunikace</t>
    </r>
  </si>
  <si>
    <t>596215041R00</t>
  </si>
  <si>
    <t>Kladení dlažby s hmatovou úpravou pro nevidomé,lože z kamen.tl. 5 cm</t>
  </si>
  <si>
    <t>59245264R</t>
  </si>
  <si>
    <r>
      <t xml:space="preserve">Dlažba betonová červená pro nevidomé 20x10x8 </t>
    </r>
    <r>
      <rPr>
        <sz val="9"/>
        <color rgb="FF00B050"/>
        <rFont val="Calibri"/>
        <family val="2"/>
        <charset val="238"/>
      </rPr>
      <t>Chodník</t>
    </r>
  </si>
  <si>
    <r>
      <t xml:space="preserve">Ochrana stávajících inženýrských sítí, vč. zřízení chrániček
</t>
    </r>
    <r>
      <rPr>
        <sz val="9"/>
        <color rgb="FF00B050"/>
        <rFont val="Calibri"/>
        <family val="2"/>
      </rPr>
      <t>Zajištění ochrany stáv. Inženýrkých sítí dle specifikace jednotlivých správců (viz. Vyjádření)</t>
    </r>
  </si>
  <si>
    <t>Přechodné dopravní značení</t>
  </si>
  <si>
    <t>52UD01</t>
  </si>
  <si>
    <t>Statické zatěžovací zkoušky únosnosti podloží zemní pláně a konstrukčních vrstev vozovky</t>
  </si>
  <si>
    <t xml:space="preserve">Vodorovné přemístění výkopku z hor.1-4 do 10000 m </t>
  </si>
  <si>
    <t xml:space="preserve">Svislé přemístění výkopku z hor.1-4 do 2,5 m </t>
  </si>
  <si>
    <t>Nové Město na Moravě</t>
  </si>
  <si>
    <t>070</t>
  </si>
  <si>
    <r>
      <t>Podklad ze štěrkodrti po zhutnění tloušťky 25 cm</t>
    </r>
    <r>
      <rPr>
        <sz val="9"/>
        <color rgb="FF00B050"/>
        <rFont val="Calibri"/>
        <family val="2"/>
        <charset val="238"/>
      </rPr>
      <t xml:space="preserve"> Chodník v místě sjezdu</t>
    </r>
  </si>
  <si>
    <r>
      <t xml:space="preserve">Podklad z obal kamen. ACP 16+, tl. 5 cm </t>
    </r>
    <r>
      <rPr>
        <sz val="9"/>
        <color rgb="FF00B050"/>
        <rFont val="Calibri"/>
        <family val="2"/>
        <charset val="238"/>
      </rPr>
      <t>Vyhýbna</t>
    </r>
  </si>
  <si>
    <r>
      <t xml:space="preserve">Podklad z obal kamen. ACP 16+, tl. 5 cm </t>
    </r>
    <r>
      <rPr>
        <sz val="9"/>
        <color rgb="FF00B050"/>
        <rFont val="Calibri"/>
        <family val="2"/>
        <charset val="238"/>
      </rPr>
      <t>Oprava komunikace</t>
    </r>
  </si>
  <si>
    <r>
      <t xml:space="preserve">Postřik živičný infiltr.+ posyp,z asfaltu 1 kg/m2 </t>
    </r>
    <r>
      <rPr>
        <sz val="9"/>
        <color rgb="FF00B050"/>
        <rFont val="Calibri"/>
        <family val="2"/>
        <charset val="238"/>
      </rPr>
      <t>Vyhýbna</t>
    </r>
  </si>
  <si>
    <r>
      <t xml:space="preserve">Postřik živičný spojovací z emulze 0,3-0,6kg/m2 </t>
    </r>
    <r>
      <rPr>
        <sz val="9"/>
        <color rgb="FF00B050"/>
        <rFont val="Calibri"/>
        <family val="2"/>
        <charset val="1"/>
      </rPr>
      <t>Výhybna</t>
    </r>
  </si>
  <si>
    <r>
      <t xml:space="preserve">Postřik živičný spojovací z emulze 0,3-0,6kg/m2 </t>
    </r>
    <r>
      <rPr>
        <sz val="9"/>
        <color rgb="FF00B050"/>
        <rFont val="Calibri"/>
        <family val="2"/>
        <charset val="1"/>
      </rPr>
      <t>Oprava komunikace</t>
    </r>
  </si>
  <si>
    <r>
      <t xml:space="preserve">Beton asfalt. ACO 8 CH,ACO 11,ACO 16, do 3 m, 5 cm </t>
    </r>
    <r>
      <rPr>
        <sz val="9"/>
        <color rgb="FF00B050"/>
        <rFont val="Calibri"/>
        <family val="2"/>
        <charset val="238"/>
      </rPr>
      <t>Oprava komunikace</t>
    </r>
  </si>
  <si>
    <r>
      <t xml:space="preserve">Beton asfalt. ACO 8 CH,ACO 11,ACO 16, do 3 m, 5 cm </t>
    </r>
    <r>
      <rPr>
        <sz val="9"/>
        <color rgb="FF00B050"/>
        <rFont val="Calibri"/>
        <family val="2"/>
        <charset val="238"/>
      </rPr>
      <t>Výhybna</t>
    </r>
  </si>
  <si>
    <r>
      <t xml:space="preserve">Dlažba betonová přírodní 20x10x8 </t>
    </r>
    <r>
      <rPr>
        <sz val="9"/>
        <color rgb="FF00B050"/>
        <rFont val="Calibri"/>
        <family val="2"/>
        <charset val="238"/>
      </rPr>
      <t>Chodník</t>
    </r>
  </si>
  <si>
    <r>
      <t xml:space="preserve">Dlažba betonová přírodní 20x10x8 </t>
    </r>
    <r>
      <rPr>
        <sz val="9"/>
        <color rgb="FF00B050"/>
        <rFont val="Calibri"/>
        <family val="2"/>
        <charset val="238"/>
      </rPr>
      <t>Chodník v místě sjezdu</t>
    </r>
  </si>
  <si>
    <t>5924511910R  </t>
  </si>
  <si>
    <r>
      <t xml:space="preserve">Kladení zámkové dlažby tl. 8 cm do drtě tl. 4 cm </t>
    </r>
    <r>
      <rPr>
        <sz val="9"/>
        <color rgb="FF00B050"/>
        <rFont val="Calibri"/>
        <family val="2"/>
        <charset val="238"/>
      </rPr>
      <t>Chodník</t>
    </r>
  </si>
  <si>
    <r>
      <t xml:space="preserve">Kladení zámkové dlažby tl. 8 cm do drtě tl. 4 cm </t>
    </r>
    <r>
      <rPr>
        <sz val="9"/>
        <color rgb="FF00B050"/>
        <rFont val="Calibri"/>
        <family val="2"/>
        <charset val="238"/>
      </rPr>
      <t>Chodník v místě sjezdu</t>
    </r>
  </si>
  <si>
    <r>
      <t xml:space="preserve">Kladení zámkové dlažby tl. 8 cm do drtě tl. 4 cm </t>
    </r>
    <r>
      <rPr>
        <sz val="9"/>
        <color rgb="FF00B050"/>
        <rFont val="Calibri"/>
        <family val="2"/>
        <charset val="238"/>
      </rPr>
      <t>Lemování hmatné dlažby</t>
    </r>
  </si>
  <si>
    <t xml:space="preserve">Odstranění podkladu nad 50 m2,kam.drcené tl.30 cm </t>
  </si>
  <si>
    <t>182001111R00</t>
  </si>
  <si>
    <t>Plošná úprava terénu, nerovnosti do 10 cm v rovině  </t>
  </si>
  <si>
    <r>
      <t>Dlažba betonová přírodní 20x20x8 cm(bez zkosené hrany) </t>
    </r>
    <r>
      <rPr>
        <sz val="9"/>
        <color rgb="FF00B050"/>
        <rFont val="Calibri"/>
        <family val="2"/>
        <charset val="238"/>
      </rPr>
      <t>Chodník - lem hm. Dlažby</t>
    </r>
  </si>
  <si>
    <t xml:space="preserve">Osazení stojat. obrub.bet. s opěrou,lože z C 12/15 </t>
  </si>
  <si>
    <r>
      <t xml:space="preserve">Podklad ze štěrkodrti po zhutnění tloušťky 15 cm </t>
    </r>
    <r>
      <rPr>
        <sz val="9"/>
        <color rgb="FF00B050"/>
        <rFont val="Calibri"/>
        <family val="2"/>
        <charset val="238"/>
      </rPr>
      <t>Komunikace + vyhýbna</t>
    </r>
  </si>
  <si>
    <t>{51453641-d232-4bb2-a1d5-927e92a648a4}</t>
  </si>
  <si>
    <t>2</t>
  </si>
  <si>
    <t>KRYCÍ LIST SOUPISU PRACÍ</t>
  </si>
  <si>
    <t>v ---  níže se nacházejí doplnkové a pomocné údaje k sestavám  --- v</t>
  </si>
  <si>
    <t>False</t>
  </si>
  <si>
    <t>SO 401 - VEŘEJNÉ OSVĚTLENÍ</t>
  </si>
  <si>
    <t>KSO:</t>
  </si>
  <si>
    <t>828 73 14</t>
  </si>
  <si>
    <t>CC-CZ:</t>
  </si>
  <si>
    <t>22249</t>
  </si>
  <si>
    <t>Místo:</t>
  </si>
  <si>
    <t>Datum:</t>
  </si>
  <si>
    <t>CZ-CPV:</t>
  </si>
  <si>
    <t>51900000-1</t>
  </si>
  <si>
    <t>CZ-CPA:</t>
  </si>
  <si>
    <t>42.22.22</t>
  </si>
  <si>
    <t>Zadavatel:</t>
  </si>
  <si>
    <t>IČ:</t>
  </si>
  <si>
    <t>00294900</t>
  </si>
  <si>
    <t>Město Nové Město na Moravě</t>
  </si>
  <si>
    <t>DIČ:</t>
  </si>
  <si>
    <t>CZ00294900</t>
  </si>
  <si>
    <t>Projektant:</t>
  </si>
  <si>
    <t/>
  </si>
  <si>
    <t>Ing. Karel Tomek</t>
  </si>
  <si>
    <t>Zpracovatel:</t>
  </si>
  <si>
    <t>ing. Josef Klíma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</si>
  <si>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</si>
  <si>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</si>
  <si>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</si>
  <si>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</si>
  <si>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</si>
  <si>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</si>
  <si>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</si>
  <si>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</si>
  <si>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</si>
  <si>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</si>
  <si>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</si>
  <si>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</si>
  <si>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</si>
  <si>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</si>
  <si>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</si>
  <si>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</si>
  <si>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</si>
  <si>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</si>
  <si>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</si>
  <si>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M - Práce a dodávky M</t>
  </si>
  <si>
    <t xml:space="preserve">    22-M - Montáže technologických zařízení pro dopravní stavby</t>
  </si>
  <si>
    <t>21-M - Elektromontáže</t>
  </si>
  <si>
    <t xml:space="preserve">    5 - Komunikace</t>
  </si>
  <si>
    <t xml:space="preserve">    1 - Zemní práce</t>
  </si>
  <si>
    <t>46-M - Zemní práce při extr.mont.pracích</t>
  </si>
  <si>
    <t>9 - Ostatní konstrukce a práce-bourání</t>
  </si>
  <si>
    <t>SOUPIS PRACÍ</t>
  </si>
  <si>
    <t>PČ</t>
  </si>
  <si>
    <t>Typ</t>
  </si>
  <si>
    <t>Kód</t>
  </si>
  <si>
    <t>Popis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</si>
  <si>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</si>
  <si>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</si>
  <si>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</si>
  <si>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</si>
  <si>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</si>
  <si>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</si>
  <si>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</si>
  <si>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</si>
  <si>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</si>
  <si>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</si>
  <si>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</si>
  <si>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M</t>
  </si>
  <si>
    <t>Práce a dodávky M</t>
  </si>
  <si>
    <t>3</t>
  </si>
  <si>
    <t>0</t>
  </si>
  <si>
    <t>ROZPOCET</t>
  </si>
  <si>
    <t>22-M</t>
  </si>
  <si>
    <t>Montáže technologických zařízení pro dopravní stavby</t>
  </si>
  <si>
    <t>1</t>
  </si>
  <si>
    <t>153</t>
  </si>
  <si>
    <t>K</t>
  </si>
  <si>
    <t>220110346</t>
  </si>
  <si>
    <t>Montáž štítku kabelového průběžného</t>
  </si>
  <si>
    <t>CS ÚRS 2020 01</t>
  </si>
  <si>
    <t>64</t>
  </si>
  <si>
    <t>1176732306</t>
  </si>
  <si>
    <t>PP</t>
  </si>
  <si>
    <t>Montáž kabelového štítku včetně vyražení znaku na štítek, připevnění na kabel, ovinutí štítku páskou pro označení konce kabelu</t>
  </si>
  <si>
    <t>PSC</t>
  </si>
  <si>
    <t xml:space="preserve">Poznámka k souboru cen:_x000D_
1. V ceně 220 11-0346 není započten náklad na dodávku štítku._x000D_
</t>
  </si>
  <si>
    <t>VV</t>
  </si>
  <si>
    <t>(8+1+2)*2+18</t>
  </si>
  <si>
    <t>True</t>
  </si>
  <si>
    <t>154</t>
  </si>
  <si>
    <t>35442110.R01</t>
  </si>
  <si>
    <t>štítek kabelový pro označení kabelu včetně kotvicího materiálu</t>
  </si>
  <si>
    <t>128</t>
  </si>
  <si>
    <t>1540876763</t>
  </si>
  <si>
    <t>21-M</t>
  </si>
  <si>
    <t>Elektromontáže</t>
  </si>
  <si>
    <t>4</t>
  </si>
  <si>
    <t>71</t>
  </si>
  <si>
    <t>210100001</t>
  </si>
  <si>
    <t>Ukončení vodičů v rozváděči nebo na přístroji včetně zapojení průřezu žíly do 2,5 mm2</t>
  </si>
  <si>
    <t>KUS</t>
  </si>
  <si>
    <t>1213015203</t>
  </si>
  <si>
    <t>Ukončení vodičů izolovaných s označením a zapojením v rozváděči nebo na přístroji průřezu žíly do 2,5 mm2</t>
  </si>
  <si>
    <t>(8+1+1)*3*2 "počet svítidel x6"</t>
  </si>
  <si>
    <t>107</t>
  </si>
  <si>
    <t>210100014</t>
  </si>
  <si>
    <t>Ukončení vodičů v rozváděči nebo na přístroji včetně zapojení průřezu žíly do 10 mm2</t>
  </si>
  <si>
    <t>512</t>
  </si>
  <si>
    <t>1382668328</t>
  </si>
  <si>
    <t>Ukončení vodičů izolovaných s označením a zapojením v rozváděči nebo na přístroji průřezu žíly do 10 mm2</t>
  </si>
  <si>
    <t>(9)*4*2</t>
  </si>
  <si>
    <t>210</t>
  </si>
  <si>
    <t>210100003</t>
  </si>
  <si>
    <t>Ukončení vodičů v rozváděči nebo na přístroji včetně zapojení průřezu žíly do 16 mm2</t>
  </si>
  <si>
    <t>-752139536</t>
  </si>
  <si>
    <t>Ukončení vodičů izolovaných s označením a zapojením v rozváděči nebo na přístroji průřezu žíly do 16 mm2</t>
  </si>
  <si>
    <t>232</t>
  </si>
  <si>
    <t>210101234</t>
  </si>
  <si>
    <t>Propojení kabelů celoplastových spojkou do 1 kV venkovní smršťovací SVCZ 1 až 5 žíly do 4x25až35 mm2</t>
  </si>
  <si>
    <t>-1699552893</t>
  </si>
  <si>
    <t>Propojení kabelů nebo vodičů spojkou do 1 kV venkovní smršťovací kabelů celoplastových, počtu a průřezu žil do 4 x 25 až 35 mm2</t>
  </si>
  <si>
    <t>233</t>
  </si>
  <si>
    <t>35436023</t>
  </si>
  <si>
    <t>spojka kabelová smršťovaná přímé do 1kV 91ah-22s 4x16-50mm, bez rozlišení Al nebo Cu vodiče, včetně lisovacích a tepeůně smrštitelných trubiček</t>
  </si>
  <si>
    <t>-1241873192</t>
  </si>
  <si>
    <t>234</t>
  </si>
  <si>
    <t>34382003</t>
  </si>
  <si>
    <t>páska elektroizolační  15mm,10m, tl 0,15mm</t>
  </si>
  <si>
    <t>-1670995230</t>
  </si>
  <si>
    <t>235</t>
  </si>
  <si>
    <t>34382002</t>
  </si>
  <si>
    <t>páska elektroizolační  19mm,33m, tl 0,18mm</t>
  </si>
  <si>
    <t>932096244</t>
  </si>
  <si>
    <t>73</t>
  </si>
  <si>
    <t>210202013</t>
  </si>
  <si>
    <t>Montáž svítidlo výbojkové nebo LED venkovní na výložník nebo dřík stožáru</t>
  </si>
  <si>
    <t>1440015344</t>
  </si>
  <si>
    <t>10+1</t>
  </si>
  <si>
    <t>74</t>
  </si>
  <si>
    <t>348449220</t>
  </si>
  <si>
    <t>svítidlo venkovní LED, uchycení na dřík nebo výložník stožáru VO, 2700 K, 30 W, min. 3000 lm (dle specifikace PD - STV)</t>
  </si>
  <si>
    <t>8</t>
  </si>
  <si>
    <t>-1147563433</t>
  </si>
  <si>
    <t>P</t>
  </si>
  <si>
    <t>Poznámka k položce:_x000D_
Svítidlo schváleného typu dle specifikace PD - STV.</t>
  </si>
  <si>
    <t>10</t>
  </si>
  <si>
    <t>228</t>
  </si>
  <si>
    <t>210202013-D</t>
  </si>
  <si>
    <t>Demontáž svítidlo výbojkové nebo LED venkovní na výložník nebo dřík stožáru, včetně naložení na dopravní prostředek a dočasného uskladnění</t>
  </si>
  <si>
    <t>-1748666908</t>
  </si>
  <si>
    <t>Poznámka k položce:_x000D_
Svítidlo bude použito opět k osazení na nový stožár VO.</t>
  </si>
  <si>
    <t>75</t>
  </si>
  <si>
    <t>210204011</t>
  </si>
  <si>
    <t>Montáž stožárů osvětlení ocelových samostatně stojících délky do 12 m</t>
  </si>
  <si>
    <t>-2011985857</t>
  </si>
  <si>
    <t>Montáž stožárů osvětlení, bez zemních prací ocelových samostatně stojících, délky do 12 m</t>
  </si>
  <si>
    <t>76</t>
  </si>
  <si>
    <t>316740650</t>
  </si>
  <si>
    <t>stožár osvětlovací sadový bezpaticový jm. výšky 5,0 m, žárově zinkovaný zevnitř i vně s termoplastovou ochranou spodní částí po spodní okraj dvířek elektro-výzbroje</t>
  </si>
  <si>
    <t>CS ÚRS 2019 02</t>
  </si>
  <si>
    <t>806670013</t>
  </si>
  <si>
    <t>8+1</t>
  </si>
  <si>
    <t>259</t>
  </si>
  <si>
    <t>31674114</t>
  </si>
  <si>
    <t>stožár osvětlovací silniční bezpaticový jm. výšky 7,0 m, žárově zinkovaný zevnitř i vně s termoplastovou ochranou spodní částí po spodní okraj dvířek elektro-výzbroje</t>
  </si>
  <si>
    <t>-217341425</t>
  </si>
  <si>
    <t>226</t>
  </si>
  <si>
    <t>210204011-D</t>
  </si>
  <si>
    <t>Demontáž stožárů osvětlení, bez zemních prací  ocelových samostatně stojících, délky do 12 m, včetně naložení na dopravní prostředek, dopravu do 10 km na místo určené investorem, složení na místo určení</t>
  </si>
  <si>
    <t>-849780798</t>
  </si>
  <si>
    <t>Demontáž stožárů osvětlení, bez zemních prací ocelových samostatně stojících, délky do 12 m, včetně naložení na dopravní prostředek, dopravu do 10 km na místo určené investorem, složení na místo určení</t>
  </si>
  <si>
    <t>Poznámka k položce:_x000D_
včetně naložení na dopravní prostředek, dopravu do 10 km na místo určené investorem, složení na místo určení</t>
  </si>
  <si>
    <t>191</t>
  </si>
  <si>
    <t>210204103</t>
  </si>
  <si>
    <t>Montáž výložníků osvětlení jednoramenných sloupových hmotnosti do 35 kg</t>
  </si>
  <si>
    <t>-61405168</t>
  </si>
  <si>
    <t>Montáž výložníků osvětlení jednoramenných sloupových, hmotnosti do 35 kg</t>
  </si>
  <si>
    <t>192</t>
  </si>
  <si>
    <t>31674002</t>
  </si>
  <si>
    <t>Výložník rovný k silničním stožárům vyložení 1500mm, žárově zinkovaný zevnitř i vně</t>
  </si>
  <si>
    <t>2107924506</t>
  </si>
  <si>
    <t>227</t>
  </si>
  <si>
    <t>210204103-D</t>
  </si>
  <si>
    <t>Demontáž výložníků osvětlení sloupových hmotnosti do 35 kg, včetně naložení na dopravní prostředek, dopravu do 10 km na místo určené investorem, složení na místo určení, včetně polatku za likvidaci</t>
  </si>
  <si>
    <t>-675934957</t>
  </si>
  <si>
    <t>Demontáž výložníků osvětlení sloupových, hmotnosti do 35 kg, včetně naložení na dopravní prostředek, dopravu do 10 km na místo určené investorem, složení na místo určení, včetně polatku za likvidaci</t>
  </si>
  <si>
    <t>Poznámka k položce:_x000D_
včetně naložení na dopravní prostředek, dopravu do 10 km na místo určené investorem, složení na místo určení, včetně polatku za likvidaci</t>
  </si>
  <si>
    <t>216</t>
  </si>
  <si>
    <t>210204105</t>
  </si>
  <si>
    <t>Montáž výložníků osvětlení dvouramenných sloupových hmotnosti do 70 kg</t>
  </si>
  <si>
    <t>-1604622732</t>
  </si>
  <si>
    <t>Montáž výložníků osvětlení dvouramenných sloupových, hmotnosti do 70 kg</t>
  </si>
  <si>
    <t>260</t>
  </si>
  <si>
    <t>31672005</t>
  </si>
  <si>
    <t>Výložník rovný dvojnásobný k osvětlovacím stožárům sadovým vyložení 500mm, ∠180°, žárově zinkovaný zevnitř i vně</t>
  </si>
  <si>
    <t>1002270426</t>
  </si>
  <si>
    <t>85</t>
  </si>
  <si>
    <t>210204201</t>
  </si>
  <si>
    <t>Montáž elektrovýzbroje stožárů osvětlení 1 okruh</t>
  </si>
  <si>
    <t>-1587750046</t>
  </si>
  <si>
    <t>86</t>
  </si>
  <si>
    <t>10.074.573.M01</t>
  </si>
  <si>
    <t>Stožárová elektro-výzbroj pro vodiče do prům. 16 mm2, 1 okruh</t>
  </si>
  <si>
    <t>2041379300</t>
  </si>
  <si>
    <t>Stožárová elektro-výzbroj pro vodiče do prům. 16 mm2,  1 okruh</t>
  </si>
  <si>
    <t>Poznámka k položce:_x000D_
pojistka pro jedno svítidlo VO</t>
  </si>
  <si>
    <t>8+1+1+1</t>
  </si>
  <si>
    <t>88</t>
  </si>
  <si>
    <t>210220001</t>
  </si>
  <si>
    <t>Montáž uzemňovacího vedení vodičů FeZn pomocí svorek na povrchu páskou do 120 mm2</t>
  </si>
  <si>
    <t>873342901</t>
  </si>
  <si>
    <t>Montáž uzemňovacího vedení s upevněním, propojením a připojením pomocí svorek na povrchu vodičů FeZn páskou průřezu do 120 mm2</t>
  </si>
  <si>
    <t>8+160+20+25+35</t>
  </si>
  <si>
    <t>93</t>
  </si>
  <si>
    <t>354420620</t>
  </si>
  <si>
    <t>pás zemnící 30x4mm FeZn</t>
  </si>
  <si>
    <t>KG</t>
  </si>
  <si>
    <t>874218213</t>
  </si>
  <si>
    <t>(8+160+20+25+35)*1,05</t>
  </si>
  <si>
    <t>260,4*1,15 'Přepočtené koeficientem množství</t>
  </si>
  <si>
    <t>152</t>
  </si>
  <si>
    <t>210220002</t>
  </si>
  <si>
    <t>Montáž uzemňovacích vedení vodičů FeZn pomocí svorek na povrchu drátem nebo lanem do 10 mm</t>
  </si>
  <si>
    <t>1079513717</t>
  </si>
  <si>
    <t>Montáž uzemňovacího vedení s upevněním, propojením a připojením pomocí svorek na povrchu vodičů FeZn drátem nebo lanem průměru do 10 mm</t>
  </si>
  <si>
    <t>(8+1+1+1)*10</t>
  </si>
  <si>
    <t>92</t>
  </si>
  <si>
    <t>354410730</t>
  </si>
  <si>
    <t>drát D 10mm FeZn</t>
  </si>
  <si>
    <t>472759694</t>
  </si>
  <si>
    <t>89</t>
  </si>
  <si>
    <t>354418950</t>
  </si>
  <si>
    <t>svorka připojovací k připojení kovových částí</t>
  </si>
  <si>
    <t>1926707230</t>
  </si>
  <si>
    <t>90</t>
  </si>
  <si>
    <t>354419860</t>
  </si>
  <si>
    <t>svorka odbočovací a spojovací pro pásek 30x4 mm, FeZn</t>
  </si>
  <si>
    <t>-925063679</t>
  </si>
  <si>
    <t>91</t>
  </si>
  <si>
    <t>354419960</t>
  </si>
  <si>
    <t>svorka odbočovací a spojovací pro spojování kruhových a páskových vodičů, FeZn</t>
  </si>
  <si>
    <t>780025366</t>
  </si>
  <si>
    <t>261</t>
  </si>
  <si>
    <t>210220352</t>
  </si>
  <si>
    <t>Montáž desek zemnících 2000x250 mm</t>
  </si>
  <si>
    <t>200425111</t>
  </si>
  <si>
    <t>Montáž hromosvodného vedení zemnících desek a tyčí s připojením na svodové nebo uzemňovací vedení bez příslušenství desek, velikosti 2000 x 250 mm</t>
  </si>
  <si>
    <t>262</t>
  </si>
  <si>
    <t>35442050</t>
  </si>
  <si>
    <t>deska zemnící 2000x250mm s přivařeným páskem FeZn 6 m, 14,5 kg</t>
  </si>
  <si>
    <t>915017999</t>
  </si>
  <si>
    <t>95</t>
  </si>
  <si>
    <t>210810045</t>
  </si>
  <si>
    <t>Montáž kabel Cu plný kulatý do 1 kV 3x1,5 až 6 mm2 uložený pevně (CYKY)</t>
  </si>
  <si>
    <t>-1455902989</t>
  </si>
  <si>
    <t>Montáž izolovaných kabelů měděných do 1 kV bez ukončení plných a kulatých (CYKY, CHKE-R,...) uložených pevně počtu a průřezu žil 3x1,5 až 6 mm2</t>
  </si>
  <si>
    <t>96</t>
  </si>
  <si>
    <t>341110300</t>
  </si>
  <si>
    <t>kabel silový s Cu jádrem 1 kV 3x1,5mm2</t>
  </si>
  <si>
    <t>-1922188803</t>
  </si>
  <si>
    <t>(8+2+1)*10</t>
  </si>
  <si>
    <t>110*1,15 'Přepočtené koeficientem množství</t>
  </si>
  <si>
    <t>97</t>
  </si>
  <si>
    <t>210813033</t>
  </si>
  <si>
    <t>Montáž kabel Cu plný kulatý do 1 kV 4x6 až 10 mm2 uložený pevně (CYKY)</t>
  </si>
  <si>
    <t>145801632</t>
  </si>
  <si>
    <t>Montáž izolovaných kabelů měděných do 1 kV bez ukončení plných a kulatých (CYKY, CHKE-R,...) uložených pevně počtu a průřezu žil 4x6 až 10 mm2</t>
  </si>
  <si>
    <t>98</t>
  </si>
  <si>
    <t>34111076</t>
  </si>
  <si>
    <t>kabel silový s Cu jádrem 1kV 4x10mm2</t>
  </si>
  <si>
    <t>-2130811697</t>
  </si>
  <si>
    <t>45+45+45+45+55+40+40+45</t>
  </si>
  <si>
    <t>360*1,15 'Přepočtené koeficientem množství</t>
  </si>
  <si>
    <t>224</t>
  </si>
  <si>
    <t>210813035</t>
  </si>
  <si>
    <t>Montáž kabel Cu plný kulatý do 1 kV 4x16 mm2 uložený pevně (CYKY)</t>
  </si>
  <si>
    <t>-1559668471</t>
  </si>
  <si>
    <t>Montáž izolovaných kabelů měděných do 1 kV bez ukončení plných a kulatých (CYKY, CHKE-R,...) uložených pevně počtu a průřezu žil 4x16 mm2</t>
  </si>
  <si>
    <t>225</t>
  </si>
  <si>
    <t>34111080</t>
  </si>
  <si>
    <t>kabel silový s Cu jádrem 1kV 4x16mm2</t>
  </si>
  <si>
    <t>-1652784533</t>
  </si>
  <si>
    <t>15</t>
  </si>
  <si>
    <t>15*1,15 'Přepočtené koeficientem množství</t>
  </si>
  <si>
    <t>104</t>
  </si>
  <si>
    <t>226411270.R01</t>
  </si>
  <si>
    <t>Montáž a dodáka tepelně smrštitelné trubičky zž pro uzemnění</t>
  </si>
  <si>
    <t>-302378602</t>
  </si>
  <si>
    <t>1+8+1+1</t>
  </si>
  <si>
    <t>245</t>
  </si>
  <si>
    <t>210280003</t>
  </si>
  <si>
    <t>Zkoušky a prohlídky el rozvodů a zařízení celková prohlídka pro objem mtž prací do 1 000 000 Kč</t>
  </si>
  <si>
    <t>-852811325</t>
  </si>
  <si>
    <t>Zkoušky a prohlídky elektrických rozvodů a zařízení celková prohlídka, zkoušení, měření a vyhotovení revizní zprávy pro objem montážních prací přes 500 do 1000 tisíc Kč</t>
  </si>
  <si>
    <t xml:space="preserve">Poznámka k souboru cen:_x000D_
1. Ceny -0001 až -0010 jsou určeny pro objem montážních prací včetně nákladů na nosný a podružný materiál._x000D_
</t>
  </si>
  <si>
    <t>248</t>
  </si>
  <si>
    <t>210280211</t>
  </si>
  <si>
    <t>Měření zemních odporů zemniče prvního nebo samostatného</t>
  </si>
  <si>
    <t>469853457</t>
  </si>
  <si>
    <t>249</t>
  </si>
  <si>
    <t>210280215</t>
  </si>
  <si>
    <t>Připlatek k měření zemních odporů prvního zemniče za každý další zemnič v síti</t>
  </si>
  <si>
    <t>205942768</t>
  </si>
  <si>
    <t>Měření zemních odporů zemniče Příplatek k ceně za každý další zemnič v síti</t>
  </si>
  <si>
    <t>8+1+1</t>
  </si>
  <si>
    <t>251</t>
  </si>
  <si>
    <t>210280221</t>
  </si>
  <si>
    <t>Měření zemních odporů zemnící sítě délky pásku do 100 m</t>
  </si>
  <si>
    <t>1470264557</t>
  </si>
  <si>
    <t>250</t>
  </si>
  <si>
    <t>210280222</t>
  </si>
  <si>
    <t>Měření zemních odporů zemnící sítě délky pásku do 200 m</t>
  </si>
  <si>
    <t>-766575563</t>
  </si>
  <si>
    <t>Měření zemních odporů zemnící sítě délky pásku přes 100 do 200 m</t>
  </si>
  <si>
    <t>252</t>
  </si>
  <si>
    <t>210280351</t>
  </si>
  <si>
    <t>Zkoušky kabelů silových do 1 kV, počtu a průřezu žil do 4x25 mm2</t>
  </si>
  <si>
    <t>-1683804412</t>
  </si>
  <si>
    <t>Zkoušky vodičů a kabelů izolačních kabelů silových do 1 kV, počtu a průřezu žil do 4x25 mm2</t>
  </si>
  <si>
    <t>253</t>
  </si>
  <si>
    <t>210280542</t>
  </si>
  <si>
    <t>Měření impedance nulové smyčky okruhu vedení třífázového</t>
  </si>
  <si>
    <t>-184074259</t>
  </si>
  <si>
    <t>Zkoušky a prohlídky elektrických přístrojů měření impedance nulové smyčky okruhu vedení třífázového</t>
  </si>
  <si>
    <t>254</t>
  </si>
  <si>
    <t>210280712</t>
  </si>
  <si>
    <t>Měření intenzity osvětlení na pracovišti do 50 svítidel</t>
  </si>
  <si>
    <t>329151528</t>
  </si>
  <si>
    <t>Zkoušky a prohlídky osvětlovacího zařízení měření intenzity osvětlení</t>
  </si>
  <si>
    <t>Poznámka k položce:_x000D_
Protokol o měření venkovního osvětlení dle platné legislativy po realizaci díla pro:_x000D_
- komunikace (M)_x000D_
- chodníky (P)_x000D_
- přechody pro chodce</t>
  </si>
  <si>
    <t>105</t>
  </si>
  <si>
    <t>PM</t>
  </si>
  <si>
    <t>Přidružený materiál</t>
  </si>
  <si>
    <t>%</t>
  </si>
  <si>
    <t>-842957056</t>
  </si>
  <si>
    <t>106</t>
  </si>
  <si>
    <t>PPV</t>
  </si>
  <si>
    <t>Podíl přidružených výkonů</t>
  </si>
  <si>
    <t>-828156967</t>
  </si>
  <si>
    <t>5</t>
  </si>
  <si>
    <t>255</t>
  </si>
  <si>
    <t>564411121</t>
  </si>
  <si>
    <t>Podklad nebo podsyp z asfaltového recyklátu tl do 50 mm</t>
  </si>
  <si>
    <t>1732104145</t>
  </si>
  <si>
    <t>(8)*0,5</t>
  </si>
  <si>
    <t>256</t>
  </si>
  <si>
    <t>587211000</t>
  </si>
  <si>
    <t>asfaltový recyklát</t>
  </si>
  <si>
    <t>1862165783</t>
  </si>
  <si>
    <t>8*0,5*0,05*2,7</t>
  </si>
  <si>
    <t>195</t>
  </si>
  <si>
    <t>564751111</t>
  </si>
  <si>
    <t>Podklad ze štěrkodratě vel. 0-63 mm tl 150 mm</t>
  </si>
  <si>
    <t>1793814980</t>
  </si>
  <si>
    <t>Poznámka k položce:_x000D_
Položka obsahuje veškeré manipulace s materiálem - naložení na dopravní prostředek, dopravu, složení a urovnání na místo určení.</t>
  </si>
  <si>
    <t>(8)*0,5*2</t>
  </si>
  <si>
    <t>199</t>
  </si>
  <si>
    <t>58344197</t>
  </si>
  <si>
    <t>štěrkodrť frakce 0/63</t>
  </si>
  <si>
    <t>-739451156</t>
  </si>
  <si>
    <t>(8)*2*0,15*2,7</t>
  </si>
  <si>
    <t>257</t>
  </si>
  <si>
    <t>460650912</t>
  </si>
  <si>
    <t>Vyspravení krytu komunikací po překopech kamenivem obalovaným asfaltem tl 6 cm</t>
  </si>
  <si>
    <t>-1101588990</t>
  </si>
  <si>
    <t>Vozovky a chodníky vyspravení krytu komunikací bezesparých po překopech pro pokládání kabelů, včetně rozprostření, urovnání a zhutnění podkladu kamenivem obalovaným asfaltem tloušťky 6 cm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</si>
  <si>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</si>
  <si>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258</t>
  </si>
  <si>
    <t>58942431</t>
  </si>
  <si>
    <t>beton asfaltový vrstva obrusná ACO 8 pojivo asfalt 50/70</t>
  </si>
  <si>
    <t>-494438098</t>
  </si>
  <si>
    <t>(8)*0,04*0,5*2,8</t>
  </si>
  <si>
    <t>Zemní práce</t>
  </si>
  <si>
    <t>175</t>
  </si>
  <si>
    <t>119002121</t>
  </si>
  <si>
    <t>Přechodová lávka délky do 2 m včetně zábradlí pro zabezpečení výkopu zřízení</t>
  </si>
  <si>
    <t>715562014</t>
  </si>
  <si>
    <t>Pomocné konstrukce při zabezpečení výkopu vodorovné pochozí přechodová lávka délky do 2 m včetně zábradlí zřízení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</si>
  <si>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</si>
  <si>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176</t>
  </si>
  <si>
    <t>119002122</t>
  </si>
  <si>
    <t>Přechodová lávka délky do 2 m včetně zábradlí pro zabezpečení výkopu odstranění</t>
  </si>
  <si>
    <t>-44118504</t>
  </si>
  <si>
    <t>Pomocné konstrukce při zabezpečení výkopu vodorovné pochozí přechodová lávka délky do 2 m včetně zábradlí odstranění</t>
  </si>
  <si>
    <t>177</t>
  </si>
  <si>
    <t>95250800</t>
  </si>
  <si>
    <t>nájem za 8 až 28 dnů lávky přechodové 2000x900 zábradlí v 1000mm</t>
  </si>
  <si>
    <t>1781497416</t>
  </si>
  <si>
    <t>172</t>
  </si>
  <si>
    <t>119003227</t>
  </si>
  <si>
    <t>Mobilní plotová zábrana vyplněná dráty výšky do 2,2 m pro zabezpečení výkopu zřízení</t>
  </si>
  <si>
    <t>16</t>
  </si>
  <si>
    <t>-451083681</t>
  </si>
  <si>
    <t>Pomocné konstrukce při zabezpečení výkopu svislé ocelové mobilní oplocení, výšky do 2,2 m panely vyplněné dráty zřízení</t>
  </si>
  <si>
    <t>173</t>
  </si>
  <si>
    <t>119003228</t>
  </si>
  <si>
    <t>Mobilní plotová zábrana vyplněná dráty výšky do 2,2 m pro zabezpečení výkopu odstranění</t>
  </si>
  <si>
    <t>1174695233</t>
  </si>
  <si>
    <t>Pomocné konstrukce při zabezpečení výkopu svislé ocelové mobilní oplocení, výšky do 2,2 m panely vyplněné dráty odstranění</t>
  </si>
  <si>
    <t>174</t>
  </si>
  <si>
    <t>95250820</t>
  </si>
  <si>
    <t>nájem kus/měsíc dílce plotové-europloty, standardní panel medium 3500x2000mm</t>
  </si>
  <si>
    <t>624516463</t>
  </si>
  <si>
    <t>130001101</t>
  </si>
  <si>
    <t>Příplatek za ztížení vykopávky v blízkosti podzemního vedení</t>
  </si>
  <si>
    <t>M3</t>
  </si>
  <si>
    <t>1962225648</t>
  </si>
  <si>
    <t>Příplatek k cenám hloubených vykopávek za ztížení vykopávky v blízkosti podzemního vedení nebo výbušnin pro jakoukoliv třídu horniny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</si>
  <si>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</si>
  <si>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>(180)*0,3*0,3</t>
  </si>
  <si>
    <t>6</t>
  </si>
  <si>
    <t>162651112</t>
  </si>
  <si>
    <t>Vodorovné přemístění do 5000 m výkopku/sypaniny z horniny třídy těžitelnosti I, skupiny 1 až 3</t>
  </si>
  <si>
    <t>-1653343847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</si>
  <si>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</si>
  <si>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</si>
  <si>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Poznámka k položce:_x000D_
Odvoz přebytku zeminy pro pískové lože a jam pro základy stožárů VO na místo určené investorem stavby - bez poplatku za uložení.</t>
  </si>
  <si>
    <t>(240+8)*0,3*0,3 "přebytek zeminy po výkopu pro pískové lože"</t>
  </si>
  <si>
    <t>(8+1)*1,2*0,6*0,6 "přebytek zeminy po základu parkových stožárů VO"</t>
  </si>
  <si>
    <t>(1)*1,7*0,8*0,8 "přebytek zeminy po základu silničních stožárů VO"</t>
  </si>
  <si>
    <t>Součet</t>
  </si>
  <si>
    <t>9</t>
  </si>
  <si>
    <t>171201201</t>
  </si>
  <si>
    <t>Uložení sypaniny na skládky</t>
  </si>
  <si>
    <t>-258418075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</si>
  <si>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</si>
  <si>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163</t>
  </si>
  <si>
    <t>171152501</t>
  </si>
  <si>
    <t>Zhutnění podloží z hornin soudržných nebo nesoudržných pod násypy</t>
  </si>
  <si>
    <t>1051810627</t>
  </si>
  <si>
    <t>Zhutnění podloží pod násypy z rostlé horniny třídy těžitelnosti I a II, skupiny 1 až 4 z hornin soudružných a nesoudržných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</si>
  <si>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Množství jednotek se určí v m2 půdorysné plochy zhutněného podloží._x000D_
</t>
  </si>
  <si>
    <t>(240+8)*0,3*2 "výkopy"</t>
  </si>
  <si>
    <t>46-M</t>
  </si>
  <si>
    <t>Zemní práce při extr.mont.pracích</t>
  </si>
  <si>
    <t>208</t>
  </si>
  <si>
    <t>460030194</t>
  </si>
  <si>
    <t>Řezání podkladu nebo krytu živičného tloušťky do 20 cm</t>
  </si>
  <si>
    <t>1666902914</t>
  </si>
  <si>
    <t>Přípravné terénní práce řezání spár v podkladu nebo krytu živičném, tloušťky přes 15 do 20 cm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</si>
  <si>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</si>
  <si>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8*2</t>
  </si>
  <si>
    <t>56</t>
  </si>
  <si>
    <t>460050813</t>
  </si>
  <si>
    <t>Hloubení nezapažených jam pro stožáry strojně v hornině tř 3</t>
  </si>
  <si>
    <t>-490141323</t>
  </si>
  <si>
    <t>Hloubení nezapažených jam strojně pro stožáry v hornině třídy 3</t>
  </si>
  <si>
    <t>Poznámka k položce:_x000D_
Jámy pro stožáry a pojistkové skříně</t>
  </si>
  <si>
    <t>(1)*1,7*0,8*0,8 "silniční stožáry"</t>
  </si>
  <si>
    <t>(9)*0.6*0.6*1.2 "parkové stožáry"</t>
  </si>
  <si>
    <t>57</t>
  </si>
  <si>
    <t>460080033</t>
  </si>
  <si>
    <t>Základové konstrukce ze ŽB tř. C 16/20</t>
  </si>
  <si>
    <t>32273888</t>
  </si>
  <si>
    <t>Základové konstrukce základ bez bednění do rostlé zeminy z monolitického železobetonu bez výztuže tř. C 16/20</t>
  </si>
  <si>
    <t>Poznámka k položce:_x000D_
Základové konstrukce pros tožáry VO.</t>
  </si>
  <si>
    <t>160</t>
  </si>
  <si>
    <t>460080041</t>
  </si>
  <si>
    <t>Výztuž základových konstrukcí betonářskou ocelí 10 216</t>
  </si>
  <si>
    <t>632996063</t>
  </si>
  <si>
    <t>Základové konstrukce výztuž základové konstrukce z betonářské oceli 10206</t>
  </si>
  <si>
    <t>(9+1)*0,008</t>
  </si>
  <si>
    <t>59</t>
  </si>
  <si>
    <t>286112440</t>
  </si>
  <si>
    <t>trubka KGEM s hrdlem 200X4,9X1M SN4,PVC</t>
  </si>
  <si>
    <t>740422073</t>
  </si>
  <si>
    <t>193</t>
  </si>
  <si>
    <t>286112520</t>
  </si>
  <si>
    <t>trubka KGEM s hrdlem 315X7,7X2M SN4KOEX,PVC</t>
  </si>
  <si>
    <t>-738337221</t>
  </si>
  <si>
    <t>229</t>
  </si>
  <si>
    <t>460080033-D</t>
  </si>
  <si>
    <t>Demontáž základové konstrukce - základ bez bednění v rostlé zemině z monolitického železobetonu. Včetně naložení na dopravní prostředek, dopravy na skládku, poplatku za uskladnění, uložení na skládce - skládkovné.</t>
  </si>
  <si>
    <t>-844797117</t>
  </si>
  <si>
    <t>Demontáž základové konstrukce - základ bez bednění v rostlé zemině z monolitického železobetonu. Včetně naložení na dopravní prostředek, dopravy na skládku (určí dodavatel stavby), poplatku za uskladnění, uložení na skládce - skládkovné.</t>
  </si>
  <si>
    <t>(1)*1,7*0,8*0,8</t>
  </si>
  <si>
    <t>60</t>
  </si>
  <si>
    <t>460150163</t>
  </si>
  <si>
    <t>Hloubení kabelových zapažených i nezapažených rýh ručně š 35 cm, hl 80 cm, v hornině tř 3</t>
  </si>
  <si>
    <t>321508936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</si>
  <si>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</si>
  <si>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 xml:space="preserve">Poznámka k souboru cen:_x000D_
1. Ceny hloubení rýh v hornině třídy 6 a 7 se oceňují cenami souboru cen 460 20- . Hloubení nezapažených kabelových rýh strojně._x000D_
</t>
  </si>
  <si>
    <t>160+20+25+35</t>
  </si>
  <si>
    <t>68</t>
  </si>
  <si>
    <t>460560163</t>
  </si>
  <si>
    <t>Zásyp rýh ručně šířky 35 cm, hloubky 80 cm, z horniny třídy 3</t>
  </si>
  <si>
    <t>1917260958</t>
  </si>
  <si>
    <t>Zásyp kabelových rýh ručně s uložením výkopku ve vrstvách včetně zhutnění a urovnání povrchu šířky 35 cm hloubky 80 cm, v hornině třídy 3</t>
  </si>
  <si>
    <t>209</t>
  </si>
  <si>
    <t>460201604</t>
  </si>
  <si>
    <t>Hloubení kabelových nezapažených rýh jakýchkoli rozměrů strojně v hornině tř 4</t>
  </si>
  <si>
    <t>-461946483</t>
  </si>
  <si>
    <t>Hloubení nezapažených kabelových rýh strojně s přemístěním výkopku do vzdálenosti 3 m od okraje jámy nebo naložením na dopravní prostředek jakýchkoli rozměrů, v hornině třídy 4</t>
  </si>
  <si>
    <t xml:space="preserve">Poznámka k souboru cen:_x000D_
1. Ceny hloubení rýh strojně v hornině třídy 6 a 7 jsou stanoveny za použití trhaviny._x000D_
</t>
  </si>
  <si>
    <t>(8)*1,3*0,4 "komunikace"</t>
  </si>
  <si>
    <t>69</t>
  </si>
  <si>
    <t>460561811</t>
  </si>
  <si>
    <t>Zásyp rýh strojně včetně zhutnění a urovnání povrchu - ve volném terénu</t>
  </si>
  <si>
    <t>199873209</t>
  </si>
  <si>
    <t>Zásyp kabelových rýh strojně s uložením výkopku ve vrstvách včetně zhutnění a urovnání povrchu ve volném terénu</t>
  </si>
  <si>
    <t xml:space="preserve">Poznámka k souboru cen:_x000D_
1. Ceny 460 56-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</si>
  <si>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156</t>
  </si>
  <si>
    <t>460520174</t>
  </si>
  <si>
    <t>Montáž trubek ochranných plastových ohebných do 110 mm uložených do rýhy</t>
  </si>
  <si>
    <t>-1693956684</t>
  </si>
  <si>
    <t>Montáž trubek ochranných uložených volně do rýhy plastových ohebných, vnitřního průměru přes 90 do 110 mm</t>
  </si>
  <si>
    <t>157</t>
  </si>
  <si>
    <t>34571355</t>
  </si>
  <si>
    <t>trubka elektroinstalační ohebná dvouplášťová korugovaná (chránička) D 94/110mm, HDPE+LDPE</t>
  </si>
  <si>
    <t>991462355</t>
  </si>
  <si>
    <t>10 "komunikace"</t>
  </si>
  <si>
    <t>10*1,15 'Přepočtené koeficientem množství</t>
  </si>
  <si>
    <t>65</t>
  </si>
  <si>
    <t>460520173</t>
  </si>
  <si>
    <t>Montáž trubek ochranných plastových ohebných do 90 mm uložených do rýhy</t>
  </si>
  <si>
    <t>996650904</t>
  </si>
  <si>
    <t>Montáž trubek ochranných uložených volně do rýhy plastových ohebných, vnitřního průměru přes 50 do 90 mm</t>
  </si>
  <si>
    <t>66</t>
  </si>
  <si>
    <t>345713530</t>
  </si>
  <si>
    <t>trubka elektroinstalační ohebná dvouplášťová korugovaná D 61/75 mm, HDPE+LDPE</t>
  </si>
  <si>
    <t>1936431154</t>
  </si>
  <si>
    <t>35*4+45+30+30+35</t>
  </si>
  <si>
    <t>280*1,2 'Přepočtené koeficientem množství</t>
  </si>
  <si>
    <t>198</t>
  </si>
  <si>
    <t>460421282</t>
  </si>
  <si>
    <t>Lože kabelů z písku tl 10 cm nad kabel, kryté plastovou folií, š lože do 80 cm</t>
  </si>
  <si>
    <t>-1117449076</t>
  </si>
  <si>
    <t>160+20+25+35+8</t>
  </si>
  <si>
    <t>63</t>
  </si>
  <si>
    <t>460490013</t>
  </si>
  <si>
    <t>Krytí kabelů výstražnou fólií šířky 34 cm</t>
  </si>
  <si>
    <t>-651448868</t>
  </si>
  <si>
    <t>Krytí kabelů, spojek, koncovek a odbočnic kabelů výstražnou fólií z PVC včetně vyrovnání povrchu rýhy, rozvinutí a uložení fólie do rýhy, fólie šířky do 34cm</t>
  </si>
  <si>
    <t>69311310</t>
  </si>
  <si>
    <t>pás varovný plný PE š 330mm</t>
  </si>
  <si>
    <t>1171622849</t>
  </si>
  <si>
    <t>300*1,15 'Přepočtené koeficientem množství</t>
  </si>
  <si>
    <t>Ostatní konstrukce a práce-bourání</t>
  </si>
  <si>
    <t>21</t>
  </si>
  <si>
    <t>783291001.R01</t>
  </si>
  <si>
    <t>Nátěry asfaltovým lakem kovových doplňkových konstrukcí jednonásobné</t>
  </si>
  <si>
    <t>M2</t>
  </si>
  <si>
    <t>-1444296231</t>
  </si>
  <si>
    <t>0,12*30</t>
  </si>
  <si>
    <t>23</t>
  </si>
  <si>
    <t>945412112</t>
  </si>
  <si>
    <t>Teleskopická hydraulická montážní plošina v zdvihu do 21 m</t>
  </si>
  <si>
    <t>DEN</t>
  </si>
  <si>
    <t>-596714079</t>
  </si>
  <si>
    <t>2 "montáž a připojení svítidel"</t>
  </si>
  <si>
    <t>2 "stavba stožárů a výložníků"</t>
  </si>
  <si>
    <t>1 "demontáže stávajícího VO, jiné"</t>
  </si>
  <si>
    <t>230</t>
  </si>
  <si>
    <t>945412113</t>
  </si>
  <si>
    <t>Autojeřáb min. 8 t</t>
  </si>
  <si>
    <t>-1232082697</t>
  </si>
  <si>
    <t>Poznámka k položce:_x000D_
Demontáže stožárů VO, naložení, složení aj.</t>
  </si>
  <si>
    <t>231</t>
  </si>
  <si>
    <t>945412114</t>
  </si>
  <si>
    <t>Traktorbagr rýpadlo-nakladač</t>
  </si>
  <si>
    <t>182213636</t>
  </si>
  <si>
    <t>Poznámka k položce:_x000D_
pomocné zemní práce, demontáže, výkopy, sondy aj.</t>
  </si>
  <si>
    <r>
      <t xml:space="preserve">Geodetické práce před výstavbou </t>
    </r>
    <r>
      <rPr>
        <sz val="9"/>
        <color rgb="FF00B050"/>
        <rFont val="Calibri"/>
        <family val="2"/>
        <charset val="238"/>
      </rPr>
      <t>Vytyčení stavby a st. inženýrských sítí</t>
    </r>
  </si>
  <si>
    <t>Geodetické práce při provádění stavby</t>
  </si>
  <si>
    <t>Revize elektro - veřejné osvětlení</t>
  </si>
  <si>
    <r>
      <rPr>
        <sz val="12"/>
        <rFont val="Calibri"/>
        <family val="2"/>
        <charset val="238"/>
      </rPr>
      <t xml:space="preserve">Kompletační a koordinační činnost </t>
    </r>
    <r>
      <rPr>
        <sz val="9"/>
        <color rgb="FF00B050"/>
        <rFont val="Calibri"/>
        <family val="2"/>
        <charset val="238"/>
      </rPr>
      <t xml:space="preserve">
zajištění, aby nedošlo k odstávce stávající stavbou nedotčené soustavy VO v nočních hodinách.</t>
    </r>
  </si>
  <si>
    <r>
      <rPr>
        <sz val="12"/>
        <rFont val="Calibri"/>
        <family val="2"/>
        <charset val="238"/>
      </rPr>
      <t>Koordinační činnost</t>
    </r>
    <r>
      <rPr>
        <sz val="9"/>
        <color rgb="FF00B050"/>
        <rFont val="Calibri"/>
        <family val="2"/>
        <charset val="238"/>
      </rPr>
      <t xml:space="preserve">
Koordinační činnost s ostatními SO a jinými souvisejícími činostmi - časová souslednost, místní postupné provádění prací s jiným investorem.</t>
    </r>
  </si>
  <si>
    <r>
      <t xml:space="preserve">Pasportizace objektu před započetím prací - VO
</t>
    </r>
    <r>
      <rPr>
        <sz val="9"/>
        <color rgb="FF00B050"/>
        <rFont val="Calibri"/>
        <family val="2"/>
        <charset val="238"/>
      </rPr>
      <t>Ověření a zmapování stávajícího zapojení VO včetně nákladů na výkresovou dokumentaci - kabelový plán, schéma napájení apod.</t>
    </r>
  </si>
  <si>
    <t>Ostatní dokumentace - výrobní dokumentace - stožárů, výložníků, rozváděčů aj.</t>
  </si>
  <si>
    <t>51UD01</t>
  </si>
  <si>
    <r>
      <t xml:space="preserve">Zkoušky a ostatní měření
</t>
    </r>
    <r>
      <rPr>
        <sz val="9"/>
        <color rgb="FF00B050"/>
        <rFont val="Calibri"/>
        <family val="2"/>
        <charset val="238"/>
      </rPr>
      <t>Náklady spojené s provedením, všech technickými normami předepsaných, zkoušek.</t>
    </r>
  </si>
  <si>
    <t>52UD02</t>
  </si>
  <si>
    <t>52UD03</t>
  </si>
  <si>
    <t>52UD04</t>
  </si>
  <si>
    <t>52UD05</t>
  </si>
  <si>
    <t>52UD06</t>
  </si>
  <si>
    <t>Chodník Bělisko, Nové Město na Moravě</t>
  </si>
  <si>
    <t>101 Pozemní komunikace</t>
  </si>
  <si>
    <t>401 Veřejné osvětlení</t>
  </si>
  <si>
    <t>Uchazeč: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</si>
</sst>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05]d/m/yyyy"/>
    <numFmt numFmtId="165" formatCode="#,##0.00\ [$CZK]"/>
    <numFmt numFmtId="167" formatCode="dd\.mm\.yyyy"/>
    <numFmt numFmtId="168" formatCode="#,##0.00%"/>
    <numFmt numFmtId="169" formatCode="#,##0.00000"/>
    <numFmt numFmtId="170" formatCode="#,##0.000"/>
  </numFmts>
  <fonts count="5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rgb="FFFFFF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FFFFFF"/>
      <name val="Arial CE"/>
      <family val="2"/>
      <charset val="238"/>
    </font>
    <font>
      <b/>
      <sz val="10"/>
      <name val="Arial CE"/>
      <charset val="1"/>
    </font>
    <font>
      <b/>
      <sz val="11"/>
      <color rgb="FF000000"/>
      <name val="Calibri"/>
      <family val="2"/>
      <charset val="238"/>
    </font>
    <font>
      <b/>
      <sz val="13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  <font>
      <sz val="9"/>
      <color rgb="FF00B050"/>
      <name val="Calibri"/>
      <family val="2"/>
      <charset val="238"/>
    </font>
    <font>
      <sz val="11"/>
      <color rgb="FF000000"/>
      <name val="Calibri"/>
      <family val="2"/>
      <charset val="1"/>
    </font>
    <font>
      <sz val="9"/>
      <color rgb="FF00B050"/>
      <name val="Calibri"/>
      <family val="2"/>
      <charset val="1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9"/>
      <color rgb="FF00B050"/>
      <name val="Calibri"/>
      <family val="2"/>
    </font>
    <font>
      <sz val="11"/>
      <color theme="1"/>
      <name val="Calibri"/>
      <family val="2"/>
      <charset val="238"/>
    </font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50505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FF0000"/>
      <name val="Arial CE"/>
    </font>
    <font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F2F2F2"/>
        <bgColor rgb="FFFFFFFF"/>
      </patternFill>
    </fill>
    <fill>
      <patternFill patternType="solid">
        <fgColor rgb="FFD9D9D9"/>
        <bgColor rgb="FFF2F2F2"/>
      </patternFill>
    </fill>
    <fill>
      <patternFill patternType="solid">
        <fgColor rgb="FFD9D9D9"/>
        <bgColor rgb="FFDDDDDD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theme="7" tint="0.79998168889431442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4" fillId="0" borderId="0"/>
    <xf numFmtId="0" fontId="28" fillId="0" borderId="0"/>
  </cellStyleXfs>
  <cellXfs count="384">
    <xf numFmtId="0" fontId="0" fillId="0" borderId="0" xfId="0"/>
    <xf numFmtId="0" fontId="3" fillId="0" borderId="0" xfId="1"/>
    <xf numFmtId="0" fontId="4" fillId="0" borderId="0" xfId="1" applyFont="1"/>
    <xf numFmtId="0" fontId="3" fillId="0" borderId="0" xfId="1" applyAlignment="1">
      <alignment wrapText="1"/>
    </xf>
    <xf numFmtId="0" fontId="4" fillId="0" borderId="0" xfId="1" applyFont="1" applyAlignment="1">
      <alignment wrapText="1"/>
    </xf>
    <xf numFmtId="0" fontId="6" fillId="0" borderId="1" xfId="1" applyFont="1" applyBorder="1" applyAlignment="1">
      <alignment horizontal="left"/>
    </xf>
    <xf numFmtId="0" fontId="7" fillId="0" borderId="2" xfId="1" applyFont="1" applyBorder="1" applyAlignment="1">
      <alignment horizontal="center"/>
    </xf>
    <xf numFmtId="0" fontId="7" fillId="0" borderId="3" xfId="1" applyFont="1" applyBorder="1"/>
    <xf numFmtId="0" fontId="7" fillId="0" borderId="4" xfId="1" applyFont="1" applyBorder="1" applyAlignment="1">
      <alignment horizontal="left"/>
    </xf>
    <xf numFmtId="49" fontId="4" fillId="0" borderId="0" xfId="1" applyNumberFormat="1" applyFont="1" applyAlignment="1">
      <alignment wrapText="1"/>
    </xf>
    <xf numFmtId="0" fontId="9" fillId="0" borderId="5" xfId="1" applyFont="1" applyBorder="1"/>
    <xf numFmtId="0" fontId="7" fillId="0" borderId="6" xfId="1" applyFont="1" applyBorder="1"/>
    <xf numFmtId="0" fontId="7" fillId="0" borderId="7" xfId="1" applyFont="1" applyBorder="1"/>
    <xf numFmtId="0" fontId="7" fillId="0" borderId="8" xfId="1" applyFont="1" applyBorder="1"/>
    <xf numFmtId="0" fontId="7" fillId="0" borderId="9" xfId="1" applyFont="1" applyBorder="1" applyAlignment="1">
      <alignment horizontal="left"/>
    </xf>
    <xf numFmtId="0" fontId="6" fillId="0" borderId="10" xfId="1" applyFont="1" applyBorder="1"/>
    <xf numFmtId="0" fontId="7" fillId="0" borderId="11" xfId="1" applyFont="1" applyBorder="1"/>
    <xf numFmtId="0" fontId="7" fillId="0" borderId="12" xfId="1" applyFont="1" applyBorder="1"/>
    <xf numFmtId="0" fontId="7" fillId="0" borderId="13" xfId="1" applyFont="1" applyBorder="1"/>
    <xf numFmtId="0" fontId="7" fillId="0" borderId="14" xfId="1" applyFont="1" applyBorder="1"/>
    <xf numFmtId="49" fontId="6" fillId="2" borderId="15" xfId="1" applyNumberFormat="1" applyFont="1" applyFill="1" applyBorder="1"/>
    <xf numFmtId="0" fontId="9" fillId="2" borderId="14" xfId="1" applyFont="1" applyFill="1" applyBorder="1"/>
    <xf numFmtId="0" fontId="6" fillId="0" borderId="15" xfId="1" applyFont="1" applyBorder="1"/>
    <xf numFmtId="0" fontId="7" fillId="0" borderId="9" xfId="1" applyFont="1" applyBorder="1" applyAlignment="1">
      <alignment horizontal="right"/>
    </xf>
    <xf numFmtId="49" fontId="7" fillId="0" borderId="8" xfId="1" applyNumberFormat="1" applyFont="1" applyBorder="1" applyAlignment="1">
      <alignment horizontal="left"/>
    </xf>
    <xf numFmtId="0" fontId="7" fillId="0" borderId="16" xfId="1" applyFont="1" applyBorder="1"/>
    <xf numFmtId="0" fontId="7" fillId="0" borderId="8" xfId="1" applyFont="1" applyBorder="1" applyAlignment="1">
      <alignment horizontal="left"/>
    </xf>
    <xf numFmtId="0" fontId="7" fillId="0" borderId="17" xfId="1" applyFont="1" applyBorder="1" applyAlignment="1">
      <alignment horizontal="left"/>
    </xf>
    <xf numFmtId="0" fontId="7" fillId="0" borderId="18" xfId="1" applyFont="1" applyBorder="1" applyAlignment="1">
      <alignment horizontal="left"/>
    </xf>
    <xf numFmtId="0" fontId="7" fillId="0" borderId="18" xfId="1" applyFont="1" applyBorder="1"/>
    <xf numFmtId="0" fontId="9" fillId="0" borderId="0" xfId="1" applyFont="1"/>
    <xf numFmtId="0" fontId="4" fillId="0" borderId="0" xfId="1" applyFont="1" applyAlignment="1">
      <alignment horizontal="right" wrapText="1"/>
    </xf>
    <xf numFmtId="49" fontId="7" fillId="0" borderId="18" xfId="1" applyNumberFormat="1" applyFont="1" applyBorder="1"/>
    <xf numFmtId="3" fontId="3" fillId="0" borderId="0" xfId="1" applyNumberFormat="1"/>
    <xf numFmtId="0" fontId="7" fillId="0" borderId="15" xfId="1" applyFont="1" applyBorder="1"/>
    <xf numFmtId="49" fontId="7" fillId="0" borderId="17" xfId="1" applyNumberFormat="1" applyFont="1" applyBorder="1" applyAlignment="1">
      <alignment horizontal="left"/>
    </xf>
    <xf numFmtId="0" fontId="7" fillId="0" borderId="13" xfId="1" applyFont="1" applyBorder="1" applyAlignment="1">
      <alignment horizontal="left"/>
    </xf>
    <xf numFmtId="0" fontId="7" fillId="0" borderId="14" xfId="1" applyFont="1" applyBorder="1" applyAlignment="1">
      <alignment horizontal="left"/>
    </xf>
    <xf numFmtId="0" fontId="7" fillId="0" borderId="19" xfId="1" applyFont="1" applyBorder="1" applyAlignment="1">
      <alignment horizontal="left"/>
    </xf>
    <xf numFmtId="0" fontId="7" fillId="0" borderId="20" xfId="1" applyFont="1" applyBorder="1" applyAlignment="1">
      <alignment horizontal="right"/>
    </xf>
    <xf numFmtId="0" fontId="11" fillId="2" borderId="22" xfId="1" applyFont="1" applyFill="1" applyBorder="1" applyAlignment="1">
      <alignment horizontal="left"/>
    </xf>
    <xf numFmtId="0" fontId="9" fillId="2" borderId="23" xfId="1" applyFont="1" applyFill="1" applyBorder="1" applyAlignment="1">
      <alignment horizontal="left"/>
    </xf>
    <xf numFmtId="0" fontId="3" fillId="2" borderId="24" xfId="1" applyFill="1" applyBorder="1" applyAlignment="1">
      <alignment horizontal="center"/>
    </xf>
    <xf numFmtId="0" fontId="11" fillId="2" borderId="23" xfId="1" applyFont="1" applyFill="1" applyBorder="1" applyAlignment="1">
      <alignment horizontal="center"/>
    </xf>
    <xf numFmtId="0" fontId="9" fillId="2" borderId="23" xfId="1" applyFont="1" applyFill="1" applyBorder="1" applyAlignment="1">
      <alignment horizontal="right"/>
    </xf>
    <xf numFmtId="0" fontId="9" fillId="2" borderId="24" xfId="1" applyFont="1" applyFill="1" applyBorder="1" applyAlignment="1">
      <alignment horizontal="right"/>
    </xf>
    <xf numFmtId="0" fontId="3" fillId="0" borderId="25" xfId="1" applyBorder="1"/>
    <xf numFmtId="49" fontId="3" fillId="0" borderId="26" xfId="1" applyNumberFormat="1" applyFont="1" applyBorder="1"/>
    <xf numFmtId="4" fontId="3" fillId="0" borderId="27" xfId="1" applyNumberFormat="1" applyBorder="1"/>
    <xf numFmtId="0" fontId="3" fillId="0" borderId="28" xfId="1" applyBorder="1"/>
    <xf numFmtId="4" fontId="3" fillId="0" borderId="29" xfId="1" applyNumberFormat="1" applyBorder="1"/>
    <xf numFmtId="49" fontId="3" fillId="0" borderId="0" xfId="1" applyNumberFormat="1" applyFont="1"/>
    <xf numFmtId="4" fontId="3" fillId="0" borderId="30" xfId="1" applyNumberFormat="1" applyBorder="1"/>
    <xf numFmtId="0" fontId="3" fillId="0" borderId="31" xfId="1" applyBorder="1"/>
    <xf numFmtId="49" fontId="3" fillId="0" borderId="0" xfId="1" applyNumberFormat="1" applyFont="1" applyAlignment="1">
      <alignment shrinkToFit="1"/>
    </xf>
    <xf numFmtId="0" fontId="3" fillId="0" borderId="32" xfId="1" applyBorder="1"/>
    <xf numFmtId="3" fontId="3" fillId="0" borderId="30" xfId="1" applyNumberFormat="1" applyBorder="1"/>
    <xf numFmtId="4" fontId="3" fillId="0" borderId="34" xfId="1" applyNumberFormat="1" applyBorder="1"/>
    <xf numFmtId="0" fontId="3" fillId="0" borderId="35" xfId="1" applyBorder="1"/>
    <xf numFmtId="3" fontId="3" fillId="0" borderId="34" xfId="1" applyNumberFormat="1" applyBorder="1"/>
    <xf numFmtId="0" fontId="3" fillId="0" borderId="36" xfId="1" applyBorder="1"/>
    <xf numFmtId="4" fontId="3" fillId="0" borderId="20" xfId="1" applyNumberFormat="1" applyBorder="1"/>
    <xf numFmtId="0" fontId="6" fillId="2" borderId="1" xfId="1" applyFont="1" applyFill="1" applyBorder="1"/>
    <xf numFmtId="0" fontId="6" fillId="2" borderId="37" xfId="1" applyFont="1" applyFill="1" applyBorder="1"/>
    <xf numFmtId="0" fontId="6" fillId="2" borderId="2" xfId="1" applyFont="1" applyFill="1" applyBorder="1"/>
    <xf numFmtId="0" fontId="6" fillId="2" borderId="38" xfId="1" applyFont="1" applyFill="1" applyBorder="1"/>
    <xf numFmtId="0" fontId="6" fillId="2" borderId="39" xfId="1" applyFont="1" applyFill="1" applyBorder="1"/>
    <xf numFmtId="0" fontId="3" fillId="2" borderId="25" xfId="1" applyFont="1" applyFill="1" applyBorder="1"/>
    <xf numFmtId="0" fontId="3" fillId="2" borderId="0" xfId="1" applyFill="1"/>
    <xf numFmtId="0" fontId="3" fillId="2" borderId="30" xfId="1" applyFill="1" applyBorder="1"/>
    <xf numFmtId="0" fontId="3" fillId="2" borderId="32" xfId="1" applyFont="1" applyFill="1" applyBorder="1"/>
    <xf numFmtId="0" fontId="3" fillId="2" borderId="29" xfId="1" applyFill="1" applyBorder="1"/>
    <xf numFmtId="0" fontId="3" fillId="0" borderId="30" xfId="1" applyBorder="1"/>
    <xf numFmtId="0" fontId="3" fillId="0" borderId="29" xfId="1" applyBorder="1"/>
    <xf numFmtId="0" fontId="3" fillId="0" borderId="0" xfId="1" applyAlignment="1">
      <alignment horizontal="right"/>
    </xf>
    <xf numFmtId="164" fontId="3" fillId="0" borderId="30" xfId="1" applyNumberFormat="1" applyBorder="1"/>
    <xf numFmtId="0" fontId="3" fillId="0" borderId="5" xfId="1" applyBorder="1"/>
    <xf numFmtId="0" fontId="3" fillId="0" borderId="7" xfId="1" applyBorder="1"/>
    <xf numFmtId="1" fontId="3" fillId="0" borderId="6" xfId="1" applyNumberFormat="1" applyBorder="1" applyAlignment="1">
      <alignment horizontal="right"/>
    </xf>
    <xf numFmtId="0" fontId="3" fillId="0" borderId="6" xfId="1" applyBorder="1"/>
    <xf numFmtId="0" fontId="12" fillId="2" borderId="22" xfId="1" applyFont="1" applyFill="1" applyBorder="1"/>
    <xf numFmtId="0" fontId="12" fillId="2" borderId="23" xfId="1" applyFont="1" applyFill="1" applyBorder="1"/>
    <xf numFmtId="0" fontId="12" fillId="2" borderId="43" xfId="1" applyFont="1" applyFill="1" applyBorder="1"/>
    <xf numFmtId="0" fontId="12" fillId="0" borderId="0" xfId="1" applyFont="1"/>
    <xf numFmtId="0" fontId="13" fillId="0" borderId="0" xfId="1" applyFont="1"/>
    <xf numFmtId="0" fontId="14" fillId="0" borderId="0" xfId="1" applyFont="1"/>
    <xf numFmtId="0" fontId="3" fillId="0" borderId="0" xfId="1" applyAlignment="1">
      <alignment horizontal="left" wrapText="1"/>
    </xf>
    <xf numFmtId="0" fontId="0" fillId="0" borderId="45" xfId="0" applyFont="1" applyBorder="1"/>
    <xf numFmtId="0" fontId="15" fillId="0" borderId="46" xfId="0" applyFont="1" applyBorder="1"/>
    <xf numFmtId="0" fontId="0" fillId="0" borderId="47" xfId="0" applyBorder="1"/>
    <xf numFmtId="0" fontId="0" fillId="0" borderId="48" xfId="0" applyBorder="1"/>
    <xf numFmtId="0" fontId="0" fillId="0" borderId="49" xfId="0" applyFont="1" applyBorder="1"/>
    <xf numFmtId="0" fontId="15" fillId="0" borderId="50" xfId="0" applyFont="1" applyBorder="1"/>
    <xf numFmtId="0" fontId="0" fillId="0" borderId="51" xfId="0" applyBorder="1"/>
    <xf numFmtId="0" fontId="0" fillId="0" borderId="52" xfId="0" applyBorder="1"/>
    <xf numFmtId="0" fontId="15" fillId="0" borderId="53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5" fillId="0" borderId="7" xfId="0" applyFont="1" applyBorder="1" applyAlignment="1">
      <alignment horizontal="center"/>
    </xf>
    <xf numFmtId="0" fontId="0" fillId="0" borderId="7" xfId="0" applyBorder="1"/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32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30" xfId="0" applyFont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0" xfId="0" applyFont="1" applyAlignment="1">
      <alignment horizontal="left"/>
    </xf>
    <xf numFmtId="0" fontId="15" fillId="0" borderId="0" xfId="0" applyFont="1"/>
    <xf numFmtId="4" fontId="0" fillId="0" borderId="30" xfId="0" applyNumberFormat="1" applyBorder="1" applyAlignment="1">
      <alignment horizontal="right"/>
    </xf>
    <xf numFmtId="4" fontId="15" fillId="0" borderId="0" xfId="0" applyNumberFormat="1" applyFont="1"/>
    <xf numFmtId="2" fontId="0" fillId="0" borderId="0" xfId="0" applyNumberFormat="1"/>
    <xf numFmtId="4" fontId="0" fillId="0" borderId="0" xfId="0" applyNumberFormat="1"/>
    <xf numFmtId="0" fontId="0" fillId="3" borderId="54" xfId="0" applyFill="1" applyBorder="1"/>
    <xf numFmtId="0" fontId="15" fillId="3" borderId="12" xfId="0" applyFont="1" applyFill="1" applyBorder="1" applyAlignment="1">
      <alignment horizontal="left"/>
    </xf>
    <xf numFmtId="0" fontId="15" fillId="3" borderId="12" xfId="0" applyFont="1" applyFill="1" applyBorder="1"/>
    <xf numFmtId="4" fontId="15" fillId="3" borderId="12" xfId="0" applyNumberFormat="1" applyFont="1" applyFill="1" applyBorder="1" applyAlignment="1">
      <alignment horizontal="center"/>
    </xf>
    <xf numFmtId="2" fontId="0" fillId="3" borderId="12" xfId="0" applyNumberFormat="1" applyFill="1" applyBorder="1"/>
    <xf numFmtId="4" fontId="15" fillId="3" borderId="11" xfId="0" applyNumberFormat="1" applyFont="1" applyFill="1" applyBorder="1" applyAlignment="1">
      <alignment horizontal="right"/>
    </xf>
    <xf numFmtId="4" fontId="1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0" fontId="15" fillId="0" borderId="17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53" xfId="0" applyFont="1" applyBorder="1" applyAlignment="1">
      <alignment horizontal="center"/>
    </xf>
    <xf numFmtId="49" fontId="15" fillId="0" borderId="7" xfId="0" applyNumberFormat="1" applyFont="1" applyBorder="1" applyAlignment="1">
      <alignment horizontal="left"/>
    </xf>
    <xf numFmtId="0" fontId="0" fillId="0" borderId="7" xfId="0" applyBorder="1" applyAlignment="1">
      <alignment horizontal="center"/>
    </xf>
    <xf numFmtId="2" fontId="0" fillId="0" borderId="7" xfId="0" applyNumberFormat="1" applyBorder="1"/>
    <xf numFmtId="4" fontId="15" fillId="0" borderId="6" xfId="0" applyNumberFormat="1" applyFont="1" applyBorder="1"/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8" xfId="0" applyFont="1" applyBorder="1"/>
    <xf numFmtId="2" fontId="0" fillId="0" borderId="8" xfId="0" applyNumberFormat="1" applyBorder="1"/>
    <xf numFmtId="4" fontId="0" fillId="0" borderId="8" xfId="0" applyNumberFormat="1" applyBorder="1"/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top" wrapText="1"/>
    </xf>
    <xf numFmtId="0" fontId="0" fillId="4" borderId="54" xfId="0" applyFill="1" applyBorder="1" applyAlignment="1">
      <alignment horizontal="center"/>
    </xf>
    <xf numFmtId="0" fontId="15" fillId="4" borderId="12" xfId="0" applyFont="1" applyFill="1" applyBorder="1" applyAlignment="1">
      <alignment horizontal="left"/>
    </xf>
    <xf numFmtId="0" fontId="15" fillId="4" borderId="12" xfId="0" applyFont="1" applyFill="1" applyBorder="1"/>
    <xf numFmtId="0" fontId="15" fillId="4" borderId="12" xfId="0" applyFont="1" applyFill="1" applyBorder="1" applyAlignment="1">
      <alignment horizontal="center"/>
    </xf>
    <xf numFmtId="2" fontId="15" fillId="4" borderId="12" xfId="0" applyNumberFormat="1" applyFont="1" applyFill="1" applyBorder="1"/>
    <xf numFmtId="4" fontId="15" fillId="4" borderId="11" xfId="0" applyNumberFormat="1" applyFont="1" applyFill="1" applyBorder="1"/>
    <xf numFmtId="0" fontId="15" fillId="0" borderId="7" xfId="0" applyFont="1" applyBorder="1"/>
    <xf numFmtId="0" fontId="0" fillId="0" borderId="8" xfId="0" applyFont="1" applyBorder="1" applyAlignment="1">
      <alignment horizontal="left" vertical="top"/>
    </xf>
    <xf numFmtId="0" fontId="0" fillId="0" borderId="8" xfId="0" applyFont="1" applyBorder="1"/>
    <xf numFmtId="2" fontId="0" fillId="0" borderId="8" xfId="0" applyNumberFormat="1" applyBorder="1" applyAlignment="1">
      <alignment vertical="center"/>
    </xf>
    <xf numFmtId="0" fontId="0" fillId="0" borderId="8" xfId="0" applyFont="1" applyBorder="1" applyAlignment="1">
      <alignment horizontal="left"/>
    </xf>
    <xf numFmtId="0" fontId="0" fillId="0" borderId="0" xfId="0"/>
    <xf numFmtId="2" fontId="15" fillId="0" borderId="7" xfId="0" applyNumberFormat="1" applyFont="1" applyBorder="1"/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wrapText="1"/>
    </xf>
    <xf numFmtId="4" fontId="0" fillId="0" borderId="8" xfId="0" applyNumberFormat="1" applyBorder="1"/>
    <xf numFmtId="0" fontId="0" fillId="0" borderId="8" xfId="0" applyFont="1" applyBorder="1" applyAlignment="1">
      <alignment horizontal="center"/>
    </xf>
    <xf numFmtId="0" fontId="0" fillId="0" borderId="0" xfId="0" applyFont="1"/>
    <xf numFmtId="2" fontId="0" fillId="0" borderId="8" xfId="0" applyNumberFormat="1" applyBorder="1"/>
    <xf numFmtId="0" fontId="0" fillId="0" borderId="0" xfId="0" applyFont="1"/>
    <xf numFmtId="0" fontId="0" fillId="0" borderId="8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2" fontId="15" fillId="0" borderId="0" xfId="0" applyNumberFormat="1" applyFont="1" applyFill="1" applyBorder="1"/>
    <xf numFmtId="4" fontId="15" fillId="0" borderId="0" xfId="0" applyNumberFormat="1" applyFont="1" applyFill="1" applyBorder="1"/>
    <xf numFmtId="1" fontId="15" fillId="0" borderId="7" xfId="0" applyNumberFormat="1" applyFont="1" applyBorder="1"/>
    <xf numFmtId="0" fontId="21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center"/>
    </xf>
    <xf numFmtId="2" fontId="21" fillId="0" borderId="8" xfId="0" applyNumberFormat="1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0" fillId="5" borderId="17" xfId="0" applyFill="1" applyBorder="1" applyAlignment="1">
      <alignment horizontal="center"/>
    </xf>
    <xf numFmtId="0" fontId="15" fillId="5" borderId="13" xfId="0" applyFont="1" applyFill="1" applyBorder="1" applyAlignment="1">
      <alignment horizontal="left"/>
    </xf>
    <xf numFmtId="0" fontId="15" fillId="5" borderId="13" xfId="0" applyFont="1" applyFill="1" applyBorder="1"/>
    <xf numFmtId="0" fontId="0" fillId="5" borderId="13" xfId="0" applyFill="1" applyBorder="1" applyAlignment="1">
      <alignment horizontal="center"/>
    </xf>
    <xf numFmtId="2" fontId="0" fillId="5" borderId="13" xfId="0" applyNumberFormat="1" applyFill="1" applyBorder="1"/>
    <xf numFmtId="4" fontId="15" fillId="5" borderId="14" xfId="0" applyNumberFormat="1" applyFont="1" applyFill="1" applyBorder="1"/>
    <xf numFmtId="0" fontId="0" fillId="0" borderId="8" xfId="0" applyBorder="1"/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vertical="center" wrapText="1"/>
    </xf>
    <xf numFmtId="0" fontId="21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4" fontId="3" fillId="0" borderId="0" xfId="1" applyNumberFormat="1" applyAlignment="1">
      <alignment wrapText="1"/>
    </xf>
    <xf numFmtId="4" fontId="4" fillId="0" borderId="0" xfId="1" applyNumberFormat="1" applyFont="1" applyAlignment="1">
      <alignment wrapText="1"/>
    </xf>
    <xf numFmtId="2" fontId="23" fillId="0" borderId="8" xfId="0" applyNumberFormat="1" applyFont="1" applyBorder="1"/>
    <xf numFmtId="4" fontId="0" fillId="0" borderId="8" xfId="0" applyNumberFormat="1" applyFill="1" applyBorder="1" applyAlignment="1">
      <alignment vertical="center"/>
    </xf>
    <xf numFmtId="0" fontId="25" fillId="0" borderId="53" xfId="0" applyFont="1" applyBorder="1" applyAlignment="1">
      <alignment horizontal="center"/>
    </xf>
    <xf numFmtId="2" fontId="0" fillId="0" borderId="8" xfId="0" applyNumberFormat="1" applyFill="1" applyBorder="1"/>
    <xf numFmtId="0" fontId="25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left"/>
    </xf>
    <xf numFmtId="0" fontId="0" fillId="0" borderId="8" xfId="0" applyFont="1" applyFill="1" applyBorder="1" applyAlignment="1">
      <alignment wrapText="1"/>
    </xf>
    <xf numFmtId="0" fontId="0" fillId="0" borderId="8" xfId="0" applyFont="1" applyFill="1" applyBorder="1" applyAlignment="1">
      <alignment horizontal="center"/>
    </xf>
    <xf numFmtId="0" fontId="0" fillId="0" borderId="8" xfId="0" applyFont="1" applyFill="1" applyBorder="1"/>
    <xf numFmtId="0" fontId="19" fillId="0" borderId="8" xfId="0" applyFont="1" applyFill="1" applyBorder="1" applyAlignment="1">
      <alignment horizontal="left" vertical="center"/>
    </xf>
    <xf numFmtId="0" fontId="19" fillId="0" borderId="8" xfId="0" applyFont="1" applyFill="1" applyBorder="1" applyAlignment="1">
      <alignment vertical="center" wrapText="1"/>
    </xf>
    <xf numFmtId="2" fontId="19" fillId="0" borderId="8" xfId="0" applyNumberFormat="1" applyFont="1" applyFill="1" applyBorder="1" applyAlignment="1">
      <alignment horizontal="center" vertical="center"/>
    </xf>
    <xf numFmtId="0" fontId="27" fillId="0" borderId="8" xfId="0" applyFont="1" applyBorder="1" applyAlignment="1">
      <alignment horizontal="center"/>
    </xf>
    <xf numFmtId="2" fontId="27" fillId="0" borderId="8" xfId="0" applyNumberFormat="1" applyFont="1" applyBorder="1"/>
    <xf numFmtId="4" fontId="27" fillId="0" borderId="8" xfId="0" applyNumberFormat="1" applyFont="1" applyBorder="1"/>
    <xf numFmtId="0" fontId="27" fillId="0" borderId="8" xfId="0" applyFont="1" applyBorder="1"/>
    <xf numFmtId="4" fontId="27" fillId="0" borderId="8" xfId="0" applyNumberFormat="1" applyFont="1" applyBorder="1" applyAlignment="1">
      <alignment vertical="center"/>
    </xf>
    <xf numFmtId="0" fontId="1" fillId="0" borderId="8" xfId="0" applyFont="1" applyBorder="1"/>
    <xf numFmtId="0" fontId="3" fillId="0" borderId="31" xfId="1" applyBorder="1"/>
    <xf numFmtId="0" fontId="3" fillId="0" borderId="40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165" fontId="12" fillId="2" borderId="44" xfId="1" applyNumberFormat="1" applyFont="1" applyFill="1" applyBorder="1" applyAlignment="1">
      <alignment horizontal="right"/>
    </xf>
    <xf numFmtId="0" fontId="9" fillId="0" borderId="0" xfId="1" applyFont="1" applyBorder="1" applyAlignment="1">
      <alignment horizontal="left" vertical="top" wrapText="1"/>
    </xf>
    <xf numFmtId="165" fontId="3" fillId="0" borderId="9" xfId="1" applyNumberFormat="1" applyBorder="1" applyAlignment="1">
      <alignment horizontal="right"/>
    </xf>
    <xf numFmtId="165" fontId="3" fillId="0" borderId="42" xfId="1" applyNumberFormat="1" applyBorder="1" applyAlignment="1">
      <alignment horizontal="right"/>
    </xf>
    <xf numFmtId="0" fontId="3" fillId="0" borderId="28" xfId="1" applyBorder="1"/>
    <xf numFmtId="0" fontId="3" fillId="0" borderId="31" xfId="1" applyBorder="1"/>
    <xf numFmtId="0" fontId="9" fillId="0" borderId="31" xfId="1" applyFont="1" applyBorder="1"/>
    <xf numFmtId="0" fontId="3" fillId="0" borderId="33" xfId="1" applyBorder="1" applyAlignment="1">
      <alignment horizontal="center" shrinkToFit="1"/>
    </xf>
    <xf numFmtId="0" fontId="5" fillId="0" borderId="0" xfId="1" applyFont="1" applyBorder="1" applyAlignment="1">
      <alignment horizontal="center" vertical="top"/>
    </xf>
    <xf numFmtId="49" fontId="8" fillId="2" borderId="3" xfId="1" applyNumberFormat="1" applyFont="1" applyFill="1" applyBorder="1" applyAlignment="1">
      <alignment horizontal="left"/>
    </xf>
    <xf numFmtId="49" fontId="6" fillId="2" borderId="8" xfId="1" applyNumberFormat="1" applyFont="1" applyFill="1" applyBorder="1" applyAlignment="1">
      <alignment wrapText="1"/>
    </xf>
    <xf numFmtId="49" fontId="10" fillId="2" borderId="8" xfId="1" applyNumberFormat="1" applyFont="1" applyFill="1" applyBorder="1" applyAlignment="1">
      <alignment wrapText="1"/>
    </xf>
    <xf numFmtId="0" fontId="5" fillId="0" borderId="21" xfId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8" fillId="0" borderId="0" xfId="4"/>
    <xf numFmtId="0" fontId="28" fillId="0" borderId="0" xfId="4"/>
    <xf numFmtId="0" fontId="28" fillId="0" borderId="0" xfId="4" applyAlignment="1">
      <alignment horizontal="left" vertical="center"/>
    </xf>
    <xf numFmtId="0" fontId="28" fillId="0" borderId="55" xfId="4" applyBorder="1"/>
    <xf numFmtId="0" fontId="28" fillId="0" borderId="56" xfId="4" applyBorder="1"/>
    <xf numFmtId="0" fontId="28" fillId="0" borderId="57" xfId="4" applyBorder="1"/>
    <xf numFmtId="0" fontId="29" fillId="0" borderId="0" xfId="4" applyFont="1" applyAlignment="1">
      <alignment horizontal="left" vertical="center"/>
    </xf>
    <xf numFmtId="0" fontId="30" fillId="0" borderId="0" xfId="4" applyFont="1" applyAlignment="1">
      <alignment horizontal="left" vertical="center"/>
    </xf>
    <xf numFmtId="0" fontId="31" fillId="0" borderId="0" xfId="4" applyFont="1" applyAlignment="1">
      <alignment horizontal="left" vertical="center"/>
    </xf>
    <xf numFmtId="0" fontId="31" fillId="0" borderId="0" xfId="4" applyFont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0" fontId="28" fillId="0" borderId="0" xfId="4" applyAlignment="1">
      <alignment vertical="center"/>
    </xf>
    <xf numFmtId="0" fontId="28" fillId="0" borderId="57" xfId="4" applyBorder="1" applyAlignment="1">
      <alignment vertical="center"/>
    </xf>
    <xf numFmtId="0" fontId="32" fillId="0" borderId="0" xfId="4" applyFont="1" applyAlignment="1">
      <alignment horizontal="left" vertical="center" wrapText="1"/>
    </xf>
    <xf numFmtId="0" fontId="28" fillId="0" borderId="0" xfId="4" applyAlignment="1">
      <alignment vertical="center"/>
    </xf>
    <xf numFmtId="0" fontId="33" fillId="0" borderId="0" xfId="4" applyFont="1" applyAlignment="1">
      <alignment horizontal="left" vertical="center"/>
    </xf>
    <xf numFmtId="167" fontId="33" fillId="0" borderId="0" xfId="4" applyNumberFormat="1" applyFont="1" applyAlignment="1">
      <alignment horizontal="left" vertical="center"/>
    </xf>
    <xf numFmtId="0" fontId="31" fillId="0" borderId="0" xfId="4" applyFont="1" applyAlignment="1">
      <alignment horizontal="left" vertical="top"/>
    </xf>
    <xf numFmtId="0" fontId="33" fillId="0" borderId="0" xfId="4" applyFont="1" applyAlignment="1">
      <alignment horizontal="left" vertical="top"/>
    </xf>
    <xf numFmtId="0" fontId="33" fillId="0" borderId="0" xfId="4" applyFont="1" applyAlignment="1">
      <alignment horizontal="left" vertical="center"/>
    </xf>
    <xf numFmtId="0" fontId="28" fillId="0" borderId="0" xfId="4" applyAlignment="1">
      <alignment vertical="center" wrapText="1"/>
    </xf>
    <xf numFmtId="0" fontId="28" fillId="0" borderId="57" xfId="4" applyBorder="1" applyAlignment="1">
      <alignment vertical="center" wrapText="1"/>
    </xf>
    <xf numFmtId="0" fontId="33" fillId="0" borderId="0" xfId="4" applyFont="1" applyAlignment="1">
      <alignment horizontal="left" vertical="center" wrapText="1"/>
    </xf>
    <xf numFmtId="0" fontId="28" fillId="0" borderId="58" xfId="4" applyBorder="1" applyAlignment="1">
      <alignment vertical="center"/>
    </xf>
    <xf numFmtId="0" fontId="34" fillId="0" borderId="0" xfId="4" applyFont="1" applyAlignment="1">
      <alignment horizontal="left" vertical="center"/>
    </xf>
    <xf numFmtId="4" fontId="35" fillId="0" borderId="0" xfId="4" applyNumberFormat="1" applyFont="1" applyAlignment="1">
      <alignment vertical="center"/>
    </xf>
    <xf numFmtId="0" fontId="31" fillId="0" borderId="0" xfId="4" applyFont="1" applyAlignment="1">
      <alignment horizontal="right" vertical="center"/>
    </xf>
    <xf numFmtId="0" fontId="36" fillId="0" borderId="0" xfId="4" applyFont="1" applyAlignment="1">
      <alignment horizontal="left" vertical="center"/>
    </xf>
    <xf numFmtId="4" fontId="31" fillId="0" borderId="0" xfId="4" applyNumberFormat="1" applyFont="1" applyAlignment="1">
      <alignment vertical="center"/>
    </xf>
    <xf numFmtId="0" fontId="28" fillId="7" borderId="0" xfId="4" applyFill="1" applyAlignment="1">
      <alignment vertical="center"/>
    </xf>
    <xf numFmtId="0" fontId="37" fillId="7" borderId="59" xfId="4" applyFont="1" applyFill="1" applyBorder="1" applyAlignment="1">
      <alignment horizontal="left" vertical="center"/>
    </xf>
    <xf numFmtId="0" fontId="28" fillId="7" borderId="60" xfId="4" applyFill="1" applyBorder="1" applyAlignment="1">
      <alignment vertical="center"/>
    </xf>
    <xf numFmtId="0" fontId="37" fillId="7" borderId="60" xfId="4" applyFont="1" applyFill="1" applyBorder="1" applyAlignment="1">
      <alignment horizontal="right" vertical="center"/>
    </xf>
    <xf numFmtId="0" fontId="37" fillId="7" borderId="60" xfId="4" applyFont="1" applyFill="1" applyBorder="1" applyAlignment="1">
      <alignment horizontal="center" vertical="center"/>
    </xf>
    <xf numFmtId="4" fontId="37" fillId="7" borderId="60" xfId="4" applyNumberFormat="1" applyFont="1" applyFill="1" applyBorder="1" applyAlignment="1">
      <alignment vertical="center"/>
    </xf>
    <xf numFmtId="0" fontId="28" fillId="7" borderId="61" xfId="4" applyFill="1" applyBorder="1" applyAlignment="1">
      <alignment vertical="center"/>
    </xf>
    <xf numFmtId="0" fontId="28" fillId="0" borderId="62" xfId="4" applyBorder="1" applyAlignment="1">
      <alignment vertical="center"/>
    </xf>
    <xf numFmtId="0" fontId="28" fillId="0" borderId="63" xfId="4" applyBorder="1" applyAlignment="1">
      <alignment vertical="center"/>
    </xf>
    <xf numFmtId="0" fontId="28" fillId="0" borderId="55" xfId="4" applyBorder="1" applyAlignment="1">
      <alignment vertical="center"/>
    </xf>
    <xf numFmtId="0" fontId="28" fillId="0" borderId="56" xfId="4" applyBorder="1" applyAlignment="1">
      <alignment vertical="center"/>
    </xf>
    <xf numFmtId="0" fontId="33" fillId="0" borderId="0" xfId="4" applyFont="1" applyAlignment="1">
      <alignment horizontal="left" vertical="center" wrapText="1"/>
    </xf>
    <xf numFmtId="0" fontId="38" fillId="7" borderId="0" xfId="4" applyFont="1" applyFill="1" applyAlignment="1">
      <alignment horizontal="left" vertical="center"/>
    </xf>
    <xf numFmtId="0" fontId="38" fillId="7" borderId="0" xfId="4" applyFont="1" applyFill="1" applyAlignment="1">
      <alignment horizontal="right" vertical="center"/>
    </xf>
    <xf numFmtId="0" fontId="39" fillId="0" borderId="0" xfId="4" applyFont="1" applyAlignment="1">
      <alignment horizontal="left" vertical="center"/>
    </xf>
    <xf numFmtId="0" fontId="40" fillId="0" borderId="0" xfId="4" applyFont="1" applyAlignment="1">
      <alignment vertical="center"/>
    </xf>
    <xf numFmtId="0" fontId="40" fillId="0" borderId="57" xfId="4" applyFont="1" applyBorder="1" applyAlignment="1">
      <alignment vertical="center"/>
    </xf>
    <xf numFmtId="0" fontId="40" fillId="0" borderId="64" xfId="4" applyFont="1" applyBorder="1" applyAlignment="1">
      <alignment horizontal="left" vertical="center"/>
    </xf>
    <xf numFmtId="0" fontId="40" fillId="0" borderId="64" xfId="4" applyFont="1" applyBorder="1" applyAlignment="1">
      <alignment vertical="center"/>
    </xf>
    <xf numFmtId="4" fontId="40" fillId="0" borderId="64" xfId="4" applyNumberFormat="1" applyFont="1" applyBorder="1" applyAlignment="1">
      <alignment vertical="center"/>
    </xf>
    <xf numFmtId="0" fontId="41" fillId="0" borderId="0" xfId="4" applyFont="1" applyAlignment="1">
      <alignment vertical="center"/>
    </xf>
    <xf numFmtId="0" fontId="41" fillId="0" borderId="57" xfId="4" applyFont="1" applyBorder="1" applyAlignment="1">
      <alignment vertical="center"/>
    </xf>
    <xf numFmtId="0" fontId="41" fillId="0" borderId="64" xfId="4" applyFont="1" applyBorder="1" applyAlignment="1">
      <alignment horizontal="left" vertical="center"/>
    </xf>
    <xf numFmtId="0" fontId="41" fillId="0" borderId="64" xfId="4" applyFont="1" applyBorder="1" applyAlignment="1">
      <alignment vertical="center"/>
    </xf>
    <xf numFmtId="4" fontId="41" fillId="0" borderId="64" xfId="4" applyNumberFormat="1" applyFont="1" applyBorder="1" applyAlignment="1">
      <alignment vertical="center"/>
    </xf>
    <xf numFmtId="0" fontId="28" fillId="0" borderId="0" xfId="4" applyAlignment="1">
      <alignment horizontal="center" vertical="center" wrapText="1"/>
    </xf>
    <xf numFmtId="0" fontId="28" fillId="0" borderId="57" xfId="4" applyBorder="1" applyAlignment="1">
      <alignment horizontal="center" vertical="center" wrapText="1"/>
    </xf>
    <xf numFmtId="0" fontId="38" fillId="7" borderId="65" xfId="4" applyFont="1" applyFill="1" applyBorder="1" applyAlignment="1">
      <alignment horizontal="center" vertical="center" wrapText="1"/>
    </xf>
    <xf numFmtId="0" fontId="38" fillId="7" borderId="66" xfId="4" applyFont="1" applyFill="1" applyBorder="1" applyAlignment="1">
      <alignment horizontal="center" vertical="center" wrapText="1"/>
    </xf>
    <xf numFmtId="0" fontId="38" fillId="7" borderId="67" xfId="4" applyFont="1" applyFill="1" applyBorder="1" applyAlignment="1">
      <alignment horizontal="center" vertical="center" wrapText="1"/>
    </xf>
    <xf numFmtId="0" fontId="42" fillId="0" borderId="65" xfId="4" applyFont="1" applyBorder="1" applyAlignment="1">
      <alignment horizontal="center" vertical="center" wrapText="1"/>
    </xf>
    <xf numFmtId="0" fontId="42" fillId="0" borderId="66" xfId="4" applyFont="1" applyBorder="1" applyAlignment="1">
      <alignment horizontal="center" vertical="center" wrapText="1"/>
    </xf>
    <xf numFmtId="0" fontId="42" fillId="0" borderId="67" xfId="4" applyFont="1" applyBorder="1" applyAlignment="1">
      <alignment horizontal="center" vertical="center" wrapText="1"/>
    </xf>
    <xf numFmtId="0" fontId="35" fillId="0" borderId="0" xfId="4" applyFont="1" applyAlignment="1">
      <alignment horizontal="left" vertical="center"/>
    </xf>
    <xf numFmtId="4" fontId="35" fillId="0" borderId="0" xfId="4" applyNumberFormat="1" applyFont="1"/>
    <xf numFmtId="0" fontId="28" fillId="0" borderId="68" xfId="4" applyBorder="1" applyAlignment="1">
      <alignment vertical="center"/>
    </xf>
    <xf numFmtId="169" fontId="43" fillId="0" borderId="58" xfId="4" applyNumberFormat="1" applyFont="1" applyBorder="1"/>
    <xf numFmtId="169" fontId="43" fillId="0" borderId="69" xfId="4" applyNumberFormat="1" applyFont="1" applyBorder="1"/>
    <xf numFmtId="4" fontId="44" fillId="0" borderId="0" xfId="4" applyNumberFormat="1" applyFont="1" applyAlignment="1">
      <alignment vertical="center"/>
    </xf>
    <xf numFmtId="0" fontId="45" fillId="0" borderId="0" xfId="4" applyFont="1"/>
    <xf numFmtId="0" fontId="45" fillId="0" borderId="57" xfId="4" applyFont="1" applyBorder="1"/>
    <xf numFmtId="0" fontId="45" fillId="0" borderId="0" xfId="4" applyFont="1" applyAlignment="1">
      <alignment horizontal="left"/>
    </xf>
    <xf numFmtId="0" fontId="40" fillId="0" borderId="0" xfId="4" applyFont="1" applyAlignment="1">
      <alignment horizontal="left"/>
    </xf>
    <xf numFmtId="4" fontId="40" fillId="0" borderId="0" xfId="4" applyNumberFormat="1" applyFont="1"/>
    <xf numFmtId="0" fontId="45" fillId="0" borderId="70" xfId="4" applyFont="1" applyBorder="1"/>
    <xf numFmtId="169" fontId="45" fillId="0" borderId="0" xfId="4" applyNumberFormat="1" applyFont="1"/>
    <xf numFmtId="169" fontId="45" fillId="0" borderId="71" xfId="4" applyNumberFormat="1" applyFont="1" applyBorder="1"/>
    <xf numFmtId="0" fontId="45" fillId="0" borderId="0" xfId="4" applyFont="1" applyAlignment="1">
      <alignment horizontal="center"/>
    </xf>
    <xf numFmtId="4" fontId="45" fillId="0" borderId="0" xfId="4" applyNumberFormat="1" applyFont="1" applyAlignment="1">
      <alignment vertical="center"/>
    </xf>
    <xf numFmtId="0" fontId="41" fillId="0" borderId="0" xfId="4" applyFont="1" applyAlignment="1">
      <alignment horizontal="left"/>
    </xf>
    <xf numFmtId="4" fontId="41" fillId="0" borderId="0" xfId="4" applyNumberFormat="1" applyFont="1"/>
    <xf numFmtId="0" fontId="38" fillId="0" borderId="72" xfId="4" applyFont="1" applyBorder="1" applyAlignment="1">
      <alignment horizontal="center" vertical="center"/>
    </xf>
    <xf numFmtId="49" fontId="38" fillId="0" borderId="72" xfId="4" applyNumberFormat="1" applyFont="1" applyBorder="1" applyAlignment="1">
      <alignment horizontal="left" vertical="center" wrapText="1"/>
    </xf>
    <xf numFmtId="0" fontId="38" fillId="0" borderId="72" xfId="4" applyFont="1" applyBorder="1" applyAlignment="1">
      <alignment horizontal="left" vertical="center" wrapText="1"/>
    </xf>
    <xf numFmtId="0" fontId="38" fillId="0" borderId="72" xfId="4" applyFont="1" applyBorder="1" applyAlignment="1">
      <alignment horizontal="center" vertical="center" wrapText="1"/>
    </xf>
    <xf numFmtId="170" fontId="38" fillId="0" borderId="72" xfId="4" applyNumberFormat="1" applyFont="1" applyBorder="1" applyAlignment="1">
      <alignment vertical="center"/>
    </xf>
    <xf numFmtId="4" fontId="38" fillId="0" borderId="72" xfId="4" applyNumberFormat="1" applyFont="1" applyBorder="1" applyAlignment="1">
      <alignment vertical="center"/>
    </xf>
    <xf numFmtId="0" fontId="42" fillId="0" borderId="0" xfId="4" applyFont="1" applyAlignment="1">
      <alignment horizontal="center" vertical="center"/>
    </xf>
    <xf numFmtId="169" fontId="42" fillId="0" borderId="0" xfId="4" applyNumberFormat="1" applyFont="1" applyAlignment="1">
      <alignment vertical="center"/>
    </xf>
    <xf numFmtId="169" fontId="42" fillId="0" borderId="71" xfId="4" applyNumberFormat="1" applyFont="1" applyBorder="1" applyAlignment="1">
      <alignment vertical="center"/>
    </xf>
    <xf numFmtId="0" fontId="38" fillId="0" borderId="0" xfId="4" applyFont="1" applyAlignment="1">
      <alignment horizontal="left" vertical="center"/>
    </xf>
    <xf numFmtId="4" fontId="28" fillId="0" borderId="0" xfId="4" applyNumberFormat="1" applyAlignment="1">
      <alignment vertical="center"/>
    </xf>
    <xf numFmtId="0" fontId="46" fillId="0" borderId="0" xfId="4" applyFont="1" applyAlignment="1">
      <alignment horizontal="left" vertical="center"/>
    </xf>
    <xf numFmtId="0" fontId="47" fillId="0" borderId="0" xfId="4" applyFont="1" applyAlignment="1">
      <alignment horizontal="left" vertical="center" wrapText="1"/>
    </xf>
    <xf numFmtId="0" fontId="28" fillId="0" borderId="70" xfId="4" applyBorder="1" applyAlignment="1">
      <alignment vertical="center"/>
    </xf>
    <xf numFmtId="0" fontId="28" fillId="0" borderId="71" xfId="4" applyBorder="1" applyAlignment="1">
      <alignment vertical="center"/>
    </xf>
    <xf numFmtId="0" fontId="48" fillId="0" borderId="0" xfId="4" applyFont="1" applyAlignment="1">
      <alignment vertical="center" wrapText="1"/>
    </xf>
    <xf numFmtId="0" fontId="49" fillId="0" borderId="0" xfId="4" applyFont="1" applyAlignment="1">
      <alignment vertical="center"/>
    </xf>
    <xf numFmtId="0" fontId="49" fillId="0" borderId="57" xfId="4" applyFont="1" applyBorder="1" applyAlignment="1">
      <alignment vertical="center"/>
    </xf>
    <xf numFmtId="0" fontId="49" fillId="0" borderId="0" xfId="4" applyFont="1" applyAlignment="1">
      <alignment horizontal="left" vertical="center"/>
    </xf>
    <xf numFmtId="0" fontId="49" fillId="0" borderId="0" xfId="4" applyFont="1" applyAlignment="1">
      <alignment horizontal="left" vertical="center" wrapText="1"/>
    </xf>
    <xf numFmtId="170" fontId="49" fillId="0" borderId="0" xfId="4" applyNumberFormat="1" applyFont="1" applyAlignment="1">
      <alignment vertical="center"/>
    </xf>
    <xf numFmtId="0" fontId="49" fillId="0" borderId="70" xfId="4" applyFont="1" applyBorder="1" applyAlignment="1">
      <alignment vertical="center"/>
    </xf>
    <xf numFmtId="0" fontId="49" fillId="0" borderId="71" xfId="4" applyFont="1" applyBorder="1" applyAlignment="1">
      <alignment vertical="center"/>
    </xf>
    <xf numFmtId="0" fontId="50" fillId="0" borderId="72" xfId="4" applyFont="1" applyBorder="1" applyAlignment="1">
      <alignment horizontal="center" vertical="center"/>
    </xf>
    <xf numFmtId="49" fontId="50" fillId="0" borderId="72" xfId="4" applyNumberFormat="1" applyFont="1" applyBorder="1" applyAlignment="1">
      <alignment horizontal="left" vertical="center" wrapText="1"/>
    </xf>
    <xf numFmtId="0" fontId="50" fillId="0" borderId="72" xfId="4" applyFont="1" applyBorder="1" applyAlignment="1">
      <alignment horizontal="left" vertical="center" wrapText="1"/>
    </xf>
    <xf numFmtId="0" fontId="50" fillId="0" borderId="72" xfId="4" applyFont="1" applyBorder="1" applyAlignment="1">
      <alignment horizontal="center" vertical="center" wrapText="1"/>
    </xf>
    <xf numFmtId="170" fontId="50" fillId="0" borderId="72" xfId="4" applyNumberFormat="1" applyFont="1" applyBorder="1" applyAlignment="1">
      <alignment vertical="center"/>
    </xf>
    <xf numFmtId="4" fontId="50" fillId="0" borderId="72" xfId="4" applyNumberFormat="1" applyFont="1" applyBorder="1" applyAlignment="1">
      <alignment vertical="center"/>
    </xf>
    <xf numFmtId="0" fontId="51" fillId="0" borderId="57" xfId="4" applyFont="1" applyBorder="1" applyAlignment="1">
      <alignment vertical="center"/>
    </xf>
    <xf numFmtId="0" fontId="50" fillId="0" borderId="0" xfId="4" applyFont="1" applyAlignment="1">
      <alignment horizontal="center" vertical="center"/>
    </xf>
    <xf numFmtId="0" fontId="52" fillId="0" borderId="0" xfId="4" applyFont="1" applyAlignment="1">
      <alignment vertical="center"/>
    </xf>
    <xf numFmtId="0" fontId="52" fillId="0" borderId="57" xfId="4" applyFont="1" applyBorder="1" applyAlignment="1">
      <alignment vertical="center"/>
    </xf>
    <xf numFmtId="0" fontId="52" fillId="0" borderId="0" xfId="4" applyFont="1" applyAlignment="1">
      <alignment horizontal="left" vertical="center"/>
    </xf>
    <xf numFmtId="0" fontId="52" fillId="0" borderId="0" xfId="4" applyFont="1" applyAlignment="1">
      <alignment horizontal="left" vertical="center" wrapText="1"/>
    </xf>
    <xf numFmtId="170" fontId="52" fillId="0" borderId="0" xfId="4" applyNumberFormat="1" applyFont="1" applyAlignment="1">
      <alignment vertical="center"/>
    </xf>
    <xf numFmtId="0" fontId="52" fillId="0" borderId="70" xfId="4" applyFont="1" applyBorder="1" applyAlignment="1">
      <alignment vertical="center"/>
    </xf>
    <xf numFmtId="0" fontId="52" fillId="0" borderId="71" xfId="4" applyFont="1" applyBorder="1" applyAlignment="1">
      <alignment vertical="center"/>
    </xf>
    <xf numFmtId="0" fontId="28" fillId="0" borderId="73" xfId="4" applyBorder="1" applyAlignment="1">
      <alignment vertical="center"/>
    </xf>
    <xf numFmtId="0" fontId="28" fillId="0" borderId="64" xfId="4" applyBorder="1" applyAlignment="1">
      <alignment vertical="center"/>
    </xf>
    <xf numFmtId="0" fontId="28" fillId="0" borderId="74" xfId="4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0" fillId="0" borderId="8" xfId="0" applyBorder="1" applyAlignment="1">
      <alignment wrapText="1"/>
    </xf>
    <xf numFmtId="49" fontId="3" fillId="0" borderId="0" xfId="1" applyNumberFormat="1" applyFont="1" applyBorder="1"/>
    <xf numFmtId="0" fontId="0" fillId="0" borderId="17" xfId="0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28" fillId="0" borderId="0" xfId="4" applyProtection="1">
      <protection locked="0"/>
    </xf>
    <xf numFmtId="0" fontId="28" fillId="0" borderId="56" xfId="4" applyBorder="1" applyProtection="1">
      <protection locked="0"/>
    </xf>
    <xf numFmtId="0" fontId="28" fillId="0" borderId="0" xfId="4" applyAlignment="1" applyProtection="1">
      <alignment vertical="center"/>
      <protection locked="0"/>
    </xf>
    <xf numFmtId="0" fontId="31" fillId="0" borderId="0" xfId="4" applyFont="1" applyAlignment="1" applyProtection="1">
      <alignment horizontal="left" vertical="center"/>
      <protection locked="0"/>
    </xf>
    <xf numFmtId="0" fontId="31" fillId="0" borderId="0" xfId="4" applyFont="1" applyAlignment="1" applyProtection="1">
      <alignment horizontal="left" vertical="top"/>
      <protection locked="0"/>
    </xf>
    <xf numFmtId="0" fontId="33" fillId="6" borderId="0" xfId="4" applyFont="1" applyFill="1" applyAlignment="1" applyProtection="1">
      <alignment horizontal="left" vertical="center"/>
      <protection locked="0"/>
    </xf>
    <xf numFmtId="0" fontId="33" fillId="6" borderId="0" xfId="4" applyFont="1" applyFill="1" applyAlignment="1" applyProtection="1">
      <alignment horizontal="left" vertical="center"/>
      <protection locked="0"/>
    </xf>
    <xf numFmtId="0" fontId="28" fillId="0" borderId="0" xfId="4" applyAlignment="1" applyProtection="1">
      <alignment vertical="center" wrapText="1"/>
      <protection locked="0"/>
    </xf>
    <xf numFmtId="0" fontId="28" fillId="0" borderId="58" xfId="4" applyBorder="1" applyAlignment="1" applyProtection="1">
      <alignment vertical="center"/>
      <protection locked="0"/>
    </xf>
    <xf numFmtId="0" fontId="31" fillId="0" borderId="0" xfId="4" applyFont="1" applyAlignment="1" applyProtection="1">
      <alignment horizontal="right" vertical="center"/>
      <protection locked="0"/>
    </xf>
    <xf numFmtId="168" fontId="31" fillId="0" borderId="0" xfId="4" applyNumberFormat="1" applyFont="1" applyAlignment="1" applyProtection="1">
      <alignment horizontal="right" vertical="center"/>
      <protection locked="0"/>
    </xf>
    <xf numFmtId="0" fontId="28" fillId="7" borderId="60" xfId="4" applyFill="1" applyBorder="1" applyAlignment="1" applyProtection="1">
      <alignment vertical="center"/>
      <protection locked="0"/>
    </xf>
    <xf numFmtId="0" fontId="28" fillId="0" borderId="63" xfId="4" applyBorder="1" applyAlignment="1" applyProtection="1">
      <alignment vertical="center"/>
      <protection locked="0"/>
    </xf>
    <xf numFmtId="0" fontId="28" fillId="0" borderId="56" xfId="4" applyBorder="1" applyAlignment="1" applyProtection="1">
      <alignment vertical="center"/>
      <protection locked="0"/>
    </xf>
    <xf numFmtId="0" fontId="28" fillId="7" borderId="0" xfId="4" applyFill="1" applyAlignment="1" applyProtection="1">
      <alignment vertical="center"/>
      <protection locked="0"/>
    </xf>
    <xf numFmtId="0" fontId="40" fillId="0" borderId="64" xfId="4" applyFont="1" applyBorder="1" applyAlignment="1" applyProtection="1">
      <alignment vertical="center"/>
      <protection locked="0"/>
    </xf>
    <xf numFmtId="0" fontId="41" fillId="0" borderId="64" xfId="4" applyFont="1" applyBorder="1" applyAlignment="1" applyProtection="1">
      <alignment vertical="center"/>
      <protection locked="0"/>
    </xf>
    <xf numFmtId="0" fontId="38" fillId="7" borderId="66" xfId="4" applyFont="1" applyFill="1" applyBorder="1" applyAlignment="1" applyProtection="1">
      <alignment horizontal="center" vertical="center" wrapText="1"/>
      <protection locked="0"/>
    </xf>
    <xf numFmtId="0" fontId="45" fillId="0" borderId="0" xfId="4" applyFont="1" applyProtection="1">
      <protection locked="0"/>
    </xf>
    <xf numFmtId="4" fontId="38" fillId="6" borderId="72" xfId="4" applyNumberFormat="1" applyFont="1" applyFill="1" applyBorder="1" applyAlignment="1" applyProtection="1">
      <alignment vertical="center"/>
      <protection locked="0"/>
    </xf>
    <xf numFmtId="0" fontId="42" fillId="6" borderId="70" xfId="4" applyFont="1" applyFill="1" applyBorder="1" applyAlignment="1" applyProtection="1">
      <alignment horizontal="left" vertical="center"/>
      <protection locked="0"/>
    </xf>
    <xf numFmtId="0" fontId="49" fillId="0" borderId="0" xfId="4" applyFont="1" applyAlignment="1" applyProtection="1">
      <alignment vertical="center"/>
      <protection locked="0"/>
    </xf>
    <xf numFmtId="4" fontId="50" fillId="6" borderId="72" xfId="4" applyNumberFormat="1" applyFont="1" applyFill="1" applyBorder="1" applyAlignment="1" applyProtection="1">
      <alignment vertical="center"/>
      <protection locked="0"/>
    </xf>
    <xf numFmtId="0" fontId="50" fillId="6" borderId="70" xfId="4" applyFont="1" applyFill="1" applyBorder="1" applyAlignment="1" applyProtection="1">
      <alignment horizontal="left" vertical="center"/>
      <protection locked="0"/>
    </xf>
    <xf numFmtId="170" fontId="38" fillId="6" borderId="72" xfId="4" applyNumberFormat="1" applyFont="1" applyFill="1" applyBorder="1" applyAlignment="1" applyProtection="1">
      <alignment vertical="center"/>
      <protection locked="0"/>
    </xf>
    <xf numFmtId="0" fontId="52" fillId="0" borderId="0" xfId="4" applyFont="1" applyAlignment="1" applyProtection="1">
      <alignment vertical="center"/>
      <protection locked="0"/>
    </xf>
    <xf numFmtId="2" fontId="0" fillId="8" borderId="8" xfId="0" applyNumberFormat="1" applyFill="1" applyBorder="1"/>
    <xf numFmtId="2" fontId="0" fillId="8" borderId="8" xfId="0" applyNumberFormat="1" applyFill="1" applyBorder="1" applyAlignment="1">
      <alignment vertical="center"/>
    </xf>
    <xf numFmtId="0" fontId="1" fillId="8" borderId="8" xfId="0" applyFont="1" applyFill="1" applyBorder="1"/>
    <xf numFmtId="2" fontId="27" fillId="8" borderId="0" xfId="0" applyNumberFormat="1" applyFont="1" applyFill="1"/>
    <xf numFmtId="2" fontId="19" fillId="8" borderId="8" xfId="0" applyNumberFormat="1" applyFont="1" applyFill="1" applyBorder="1" applyAlignment="1">
      <alignment vertical="center"/>
    </xf>
    <xf numFmtId="2" fontId="21" fillId="8" borderId="8" xfId="0" applyNumberFormat="1" applyFont="1" applyFill="1" applyBorder="1" applyAlignment="1">
      <alignment vertical="center"/>
    </xf>
  </cellXfs>
  <cellStyles count="5">
    <cellStyle name="Normální" xfId="0" builtinId="0"/>
    <cellStyle name="normální 2" xfId="1" xr:uid="{00000000-0005-0000-0000-000006000000}"/>
    <cellStyle name="Normální 3" xfId="2" xr:uid="{8DCFFBE6-2CC0-42F5-AD4B-3C9F2B9B5D92}"/>
    <cellStyle name="Normální 4" xfId="3" xr:uid="{6FEAF88B-C58E-4405-9BB9-3668C1E52BCE}"/>
    <cellStyle name="Normální 5" xfId="4" xr:uid="{94C1023F-FE7B-499F-B216-1712559175F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A95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07ABDB7-1DCA-476C-8B0A-68DB0416D4A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63.Bystrice_Stribrna\VF3_DUR+DSP\24.Bystrice_Opravy%20MK\VF4_DSP\24-XLS03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63.Bystrice_Stribrna\VF3_DUR+DSP\8.Bystrice_Sidliste%20II\20_VF4_DSP\8-XLS04_ROZPOCET%20SO%201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MAS/Documents/PROJEKT_HOME%20OFFICE%20OFFLINE/I/70/SO_401_VO_Belisko_NMNM/D.401.10_rozpocet_VV/JK-TP-8%20-%20Chdodn&#237;k%20B&#283;lisko,%20Nov&#283;%20M&#233;sto%20na%20Morav&#283;%20%5bzad&#225;n&#237;%5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"/>
      <sheetName val="000 Pol"/>
      <sheetName val="101 Pol"/>
      <sheetName val="102 Pol"/>
      <sheetName val="103 Pol"/>
      <sheetName val="104 Pol"/>
      <sheetName val="MENEPRACE_KOM"/>
      <sheetName val="ZMENY_V+K"/>
      <sheetName val="KOSTKY VYPOCET"/>
      <sheetName val="Rekapitulace ŠD 15 c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401 - VEŘEJNÉ OSVĚTLENÍ"/>
      <sheetName val="VRN - Vedlejší rozpočtové..."/>
      <sheetName val="Pokyny pro vyplnění"/>
    </sheetNames>
    <sheetDataSet>
      <sheetData sheetId="0">
        <row r="6">
          <cell r="K6" t="str">
            <v>Chdodník Bělisko, Nově Mésto na Moravě</v>
          </cell>
        </row>
        <row r="8">
          <cell r="AN8" t="str">
            <v>15. 12. 2020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4"/>
  <sheetViews>
    <sheetView tabSelected="1" zoomScaleNormal="100" workbookViewId="0">
      <selection activeCell="J26" sqref="J26"/>
    </sheetView>
  </sheetViews>
  <sheetFormatPr defaultRowHeight="1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9" width="9.140625" style="1" customWidth="1"/>
    <col min="10" max="10" width="27.42578125" style="2" customWidth="1"/>
    <col min="11" max="11" width="40.140625" style="2" customWidth="1"/>
    <col min="12" max="1025" width="9.140625" style="1" customWidth="1"/>
  </cols>
  <sheetData>
    <row r="1" spans="1:1025" ht="24.75" customHeight="1">
      <c r="A1" s="219" t="s">
        <v>0</v>
      </c>
      <c r="B1" s="219"/>
      <c r="C1" s="219"/>
      <c r="D1" s="219"/>
      <c r="E1" s="219"/>
      <c r="F1" s="219"/>
      <c r="G1" s="219"/>
      <c r="I1" s="3"/>
      <c r="J1" s="4"/>
      <c r="K1" s="4"/>
    </row>
    <row r="2" spans="1:1025" ht="15" customHeight="1">
      <c r="A2" s="5" t="s">
        <v>1</v>
      </c>
      <c r="B2" s="6"/>
      <c r="C2" s="220" t="s">
        <v>754</v>
      </c>
      <c r="D2" s="220"/>
      <c r="E2" s="220"/>
      <c r="F2" s="7" t="s">
        <v>2</v>
      </c>
      <c r="G2" s="8"/>
      <c r="I2" s="3"/>
      <c r="J2" s="9"/>
      <c r="K2" s="4"/>
    </row>
    <row r="3" spans="1:1025" ht="3" hidden="1" customHeight="1">
      <c r="A3" s="10"/>
      <c r="B3" s="11"/>
      <c r="C3" s="12"/>
      <c r="D3" s="12"/>
      <c r="E3" s="11"/>
      <c r="F3" s="13"/>
      <c r="G3" s="14"/>
      <c r="I3" s="3"/>
      <c r="J3" s="4"/>
      <c r="K3" s="4"/>
    </row>
    <row r="4" spans="1:1025" ht="12" customHeight="1">
      <c r="A4" s="15" t="s">
        <v>3</v>
      </c>
      <c r="B4" s="16"/>
      <c r="C4" s="17"/>
      <c r="D4" s="18"/>
      <c r="E4" s="19"/>
      <c r="F4" s="13" t="s">
        <v>4</v>
      </c>
      <c r="G4" s="14"/>
      <c r="I4" s="3"/>
      <c r="J4" s="4"/>
      <c r="K4" s="4"/>
    </row>
    <row r="5" spans="1:1025">
      <c r="A5" s="20"/>
      <c r="B5" s="21"/>
      <c r="C5" s="221"/>
      <c r="D5" s="221"/>
      <c r="E5" s="221"/>
      <c r="F5" s="13" t="s">
        <v>5</v>
      </c>
      <c r="G5" s="14"/>
      <c r="I5" s="3"/>
      <c r="J5" s="4"/>
      <c r="K5" s="9"/>
    </row>
    <row r="6" spans="1:1025" ht="12.95" customHeight="1">
      <c r="A6" s="22" t="s">
        <v>6</v>
      </c>
      <c r="B6" s="19"/>
      <c r="C6" s="18" t="s">
        <v>7</v>
      </c>
      <c r="D6" s="18"/>
      <c r="E6" s="19"/>
      <c r="F6" s="13" t="s">
        <v>8</v>
      </c>
      <c r="G6" s="23"/>
      <c r="I6" s="3"/>
      <c r="J6" s="4"/>
      <c r="K6" s="4"/>
    </row>
    <row r="7" spans="1:1025" ht="12.75" customHeight="1">
      <c r="A7" s="20"/>
      <c r="B7" s="21"/>
      <c r="C7" s="222" t="s">
        <v>754</v>
      </c>
      <c r="D7" s="222"/>
      <c r="E7" s="222"/>
      <c r="F7" s="24" t="s">
        <v>9</v>
      </c>
      <c r="G7" s="23"/>
      <c r="I7" s="3"/>
      <c r="J7" s="4"/>
      <c r="K7" s="9"/>
    </row>
    <row r="8" spans="1:1025">
      <c r="A8" s="25" t="s">
        <v>10</v>
      </c>
      <c r="B8" s="13"/>
      <c r="C8" s="24" t="s">
        <v>11</v>
      </c>
      <c r="D8" s="26"/>
      <c r="E8" s="27"/>
      <c r="F8" s="13" t="s">
        <v>12</v>
      </c>
      <c r="G8" s="28"/>
      <c r="I8" s="3"/>
      <c r="J8" s="4"/>
      <c r="K8" s="4"/>
    </row>
    <row r="9" spans="1:1025">
      <c r="A9" s="25"/>
      <c r="B9" s="13"/>
      <c r="C9" s="26"/>
      <c r="D9" s="26"/>
      <c r="E9" s="27"/>
      <c r="G9" s="29"/>
      <c r="I9" s="3"/>
      <c r="J9" s="4"/>
      <c r="K9" s="4"/>
    </row>
    <row r="10" spans="1:1025">
      <c r="A10" s="25" t="s">
        <v>13</v>
      </c>
      <c r="B10" s="13"/>
      <c r="C10" s="26" t="s">
        <v>154</v>
      </c>
      <c r="D10" s="26"/>
      <c r="E10" s="26"/>
      <c r="F10" s="13"/>
      <c r="G10" s="29"/>
      <c r="H10" s="30"/>
      <c r="I10" s="3"/>
      <c r="J10" s="31"/>
      <c r="K10" s="4"/>
    </row>
    <row r="11" spans="1:1025" ht="13.5" customHeight="1">
      <c r="A11" s="25" t="s">
        <v>14</v>
      </c>
      <c r="B11" s="13"/>
      <c r="C11" s="26"/>
      <c r="D11" s="26"/>
      <c r="E11" s="26"/>
      <c r="F11" s="13" t="s">
        <v>15</v>
      </c>
      <c r="G11" s="32" t="s">
        <v>155</v>
      </c>
      <c r="I11" s="3"/>
      <c r="J11" s="4"/>
      <c r="K11" s="4"/>
      <c r="BA11" s="33"/>
      <c r="BB11" s="33"/>
      <c r="BC11" s="33"/>
      <c r="BD11" s="33"/>
      <c r="BE11" s="33"/>
    </row>
    <row r="12" spans="1:1025" ht="12.75" customHeight="1">
      <c r="A12" s="34" t="s">
        <v>16</v>
      </c>
      <c r="B12" s="19"/>
      <c r="C12" s="35" t="s">
        <v>11</v>
      </c>
      <c r="D12" s="36"/>
      <c r="E12" s="37"/>
      <c r="F12" s="38" t="s">
        <v>17</v>
      </c>
      <c r="G12" s="39"/>
      <c r="I12" s="3"/>
      <c r="J12" s="4"/>
      <c r="K12" s="4"/>
    </row>
    <row r="13" spans="1:1025" ht="28.5" customHeight="1">
      <c r="A13" s="223" t="s">
        <v>18</v>
      </c>
      <c r="B13" s="223"/>
      <c r="C13" s="223"/>
      <c r="D13" s="223"/>
      <c r="E13" s="223"/>
      <c r="F13" s="223"/>
      <c r="G13" s="223"/>
      <c r="I13" s="3"/>
      <c r="J13" s="4"/>
      <c r="K13" s="4"/>
    </row>
    <row r="14" spans="1:1025" ht="17.25" customHeight="1">
      <c r="A14" s="40"/>
      <c r="B14" s="41" t="s">
        <v>19</v>
      </c>
      <c r="C14" s="42"/>
      <c r="D14" s="43"/>
      <c r="E14" s="44"/>
      <c r="F14" s="44"/>
      <c r="G14" s="45" t="s">
        <v>20</v>
      </c>
      <c r="I14" s="3"/>
      <c r="J14" s="4"/>
      <c r="K14" s="4"/>
    </row>
    <row r="15" spans="1:1025" ht="15.95" customHeight="1">
      <c r="A15" s="46"/>
      <c r="B15" s="47" t="s">
        <v>755</v>
      </c>
      <c r="C15" s="48"/>
      <c r="D15" s="215"/>
      <c r="E15" s="215"/>
      <c r="F15" s="49"/>
      <c r="G15" s="50">
        <f>'101 Rek'!F14</f>
        <v>0</v>
      </c>
      <c r="I15" s="187"/>
      <c r="J15" s="188"/>
      <c r="K15" s="4"/>
    </row>
    <row r="16" spans="1:1025" s="147" customFormat="1" ht="15.95" customHeight="1">
      <c r="A16" s="46"/>
      <c r="B16" s="349" t="s">
        <v>756</v>
      </c>
      <c r="C16" s="52"/>
      <c r="D16" s="55"/>
      <c r="E16" s="72"/>
      <c r="F16" s="207"/>
      <c r="G16" s="50">
        <f>'SO 401 - VEŘEJNÉ OSVĚTLENÍ'!J30</f>
        <v>0</v>
      </c>
      <c r="H16" s="1"/>
      <c r="I16" s="187"/>
      <c r="J16" s="188"/>
      <c r="K16" s="4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  <c r="AMK16" s="1"/>
    </row>
    <row r="17" spans="1:11" ht="15.95" customHeight="1">
      <c r="A17" s="46"/>
      <c r="B17" s="54" t="s">
        <v>21</v>
      </c>
      <c r="C17" s="52"/>
      <c r="D17" s="216"/>
      <c r="E17" s="216"/>
      <c r="F17" s="53"/>
      <c r="G17" s="50">
        <f>'000 Rek'!F8</f>
        <v>0</v>
      </c>
      <c r="I17" s="3"/>
      <c r="J17" s="4"/>
      <c r="K17" s="4"/>
    </row>
    <row r="18" spans="1:11" ht="15.95" customHeight="1">
      <c r="A18" s="46"/>
      <c r="B18" s="51" t="s">
        <v>22</v>
      </c>
      <c r="C18" s="52"/>
      <c r="D18" s="217"/>
      <c r="E18" s="217"/>
      <c r="F18" s="53"/>
      <c r="G18" s="50">
        <f>'000 Rek'!F9</f>
        <v>0</v>
      </c>
      <c r="I18" s="3"/>
      <c r="J18" s="4"/>
      <c r="K18" s="4"/>
    </row>
    <row r="19" spans="1:11" ht="15.95" customHeight="1">
      <c r="A19" s="46"/>
      <c r="B19" s="1" t="s">
        <v>20</v>
      </c>
      <c r="C19" s="52"/>
      <c r="D19" s="216"/>
      <c r="E19" s="216"/>
      <c r="F19" s="53"/>
      <c r="G19" s="50">
        <f>SUM(G15:G18)</f>
        <v>0</v>
      </c>
      <c r="I19" s="3"/>
      <c r="J19" s="4"/>
      <c r="K19" s="4"/>
    </row>
    <row r="20" spans="1:11" ht="3" customHeight="1">
      <c r="A20" s="46"/>
      <c r="C20" s="52"/>
      <c r="D20" s="55"/>
      <c r="E20" s="56"/>
      <c r="F20" s="53"/>
      <c r="G20" s="50"/>
      <c r="I20" s="3"/>
      <c r="J20" s="4"/>
      <c r="K20" s="4"/>
    </row>
    <row r="21" spans="1:11" ht="3" customHeight="1">
      <c r="A21" s="46"/>
      <c r="C21" s="52"/>
      <c r="D21" s="55"/>
      <c r="E21" s="56"/>
      <c r="F21" s="53"/>
      <c r="G21" s="50"/>
      <c r="I21" s="3"/>
      <c r="J21" s="4"/>
      <c r="K21" s="4"/>
    </row>
    <row r="22" spans="1:11" ht="3" customHeight="1">
      <c r="A22" s="218"/>
      <c r="B22" s="218"/>
      <c r="C22" s="57"/>
      <c r="D22" s="58"/>
      <c r="E22" s="59"/>
      <c r="F22" s="60"/>
      <c r="G22" s="61"/>
      <c r="I22" s="3"/>
      <c r="J22" s="4"/>
      <c r="K22" s="4"/>
    </row>
    <row r="23" spans="1:11">
      <c r="A23" s="62" t="s">
        <v>23</v>
      </c>
      <c r="B23" s="63"/>
      <c r="C23" s="64"/>
      <c r="D23" s="63" t="s">
        <v>24</v>
      </c>
      <c r="E23" s="63"/>
      <c r="F23" s="65" t="s">
        <v>25</v>
      </c>
      <c r="G23" s="66"/>
      <c r="I23" s="3"/>
      <c r="J23" s="4"/>
      <c r="K23" s="4"/>
    </row>
    <row r="24" spans="1:11">
      <c r="A24" s="67" t="s">
        <v>26</v>
      </c>
      <c r="B24" s="68"/>
      <c r="C24" s="69"/>
      <c r="D24" s="68" t="s">
        <v>26</v>
      </c>
      <c r="E24" s="68"/>
      <c r="F24" s="70" t="s">
        <v>26</v>
      </c>
      <c r="G24" s="71"/>
      <c r="I24" s="3"/>
      <c r="J24" s="4"/>
      <c r="K24" s="4"/>
    </row>
    <row r="25" spans="1:11" ht="2.25" customHeight="1">
      <c r="A25" s="46"/>
      <c r="C25" s="72"/>
      <c r="F25" s="55"/>
      <c r="G25" s="73"/>
      <c r="I25" s="3"/>
      <c r="J25" s="4"/>
      <c r="K25" s="4"/>
    </row>
    <row r="26" spans="1:11" ht="34.5" customHeight="1">
      <c r="A26" s="208" t="s">
        <v>11</v>
      </c>
      <c r="B26" s="208"/>
      <c r="C26" s="208"/>
      <c r="D26" s="209" t="s">
        <v>27</v>
      </c>
      <c r="E26" s="209"/>
      <c r="F26" s="210" t="s">
        <v>27</v>
      </c>
      <c r="G26" s="210"/>
      <c r="I26" s="3"/>
      <c r="J26" s="4"/>
      <c r="K26" s="4"/>
    </row>
    <row r="27" spans="1:11" ht="15.75" customHeight="1">
      <c r="A27" s="46" t="s">
        <v>28</v>
      </c>
      <c r="B27" s="74"/>
      <c r="C27" s="75">
        <v>44252</v>
      </c>
      <c r="D27" s="1" t="s">
        <v>28</v>
      </c>
      <c r="F27" s="55" t="s">
        <v>28</v>
      </c>
      <c r="G27" s="73"/>
      <c r="I27" s="3"/>
      <c r="J27" s="4"/>
      <c r="K27" s="4"/>
    </row>
    <row r="28" spans="1:11" ht="48.75" customHeight="1">
      <c r="A28" s="46" t="s">
        <v>29</v>
      </c>
      <c r="C28" s="72"/>
      <c r="D28" s="55" t="s">
        <v>30</v>
      </c>
      <c r="E28" s="72"/>
      <c r="F28" s="1" t="s">
        <v>30</v>
      </c>
      <c r="G28" s="73"/>
      <c r="I28" s="3"/>
      <c r="J28" s="4"/>
      <c r="K28" s="4"/>
    </row>
    <row r="29" spans="1:11">
      <c r="A29" s="76"/>
      <c r="B29" s="77"/>
      <c r="C29" s="78"/>
      <c r="D29" s="77"/>
      <c r="E29" s="79"/>
      <c r="F29" s="213"/>
      <c r="G29" s="213"/>
      <c r="I29" s="3"/>
      <c r="J29" s="4"/>
      <c r="K29" s="4"/>
    </row>
    <row r="30" spans="1:11">
      <c r="A30" s="76"/>
      <c r="B30" s="77"/>
      <c r="C30" s="78"/>
      <c r="D30" s="77"/>
      <c r="E30" s="79"/>
      <c r="F30" s="213"/>
      <c r="G30" s="213"/>
    </row>
    <row r="31" spans="1:11">
      <c r="A31" s="76" t="s">
        <v>31</v>
      </c>
      <c r="B31" s="77"/>
      <c r="C31" s="78">
        <v>21</v>
      </c>
      <c r="D31" s="77" t="s">
        <v>32</v>
      </c>
      <c r="E31" s="79"/>
      <c r="F31" s="213">
        <f>G19</f>
        <v>0</v>
      </c>
      <c r="G31" s="213"/>
    </row>
    <row r="32" spans="1:11">
      <c r="A32" s="76" t="s">
        <v>33</v>
      </c>
      <c r="B32" s="77"/>
      <c r="C32" s="78">
        <f>SazbaDPH2</f>
        <v>21</v>
      </c>
      <c r="D32" s="77" t="s">
        <v>32</v>
      </c>
      <c r="E32" s="79"/>
      <c r="F32" s="214">
        <f>(Zaklad22*C32)/100</f>
        <v>0</v>
      </c>
      <c r="G32" s="214"/>
    </row>
    <row r="33" spans="1:11">
      <c r="A33" s="76" t="s">
        <v>34</v>
      </c>
      <c r="B33" s="77"/>
      <c r="C33" s="78"/>
      <c r="D33" s="77"/>
      <c r="E33" s="79"/>
      <c r="F33" s="214">
        <v>0</v>
      </c>
      <c r="G33" s="214"/>
    </row>
    <row r="34" spans="1:11" s="83" customFormat="1" ht="19.5" customHeight="1">
      <c r="A34" s="80" t="s">
        <v>35</v>
      </c>
      <c r="B34" s="80"/>
      <c r="C34" s="81"/>
      <c r="D34" s="81"/>
      <c r="E34" s="82"/>
      <c r="F34" s="211">
        <f>SUM(F29:G33)</f>
        <v>0</v>
      </c>
      <c r="G34" s="211"/>
      <c r="J34" s="84"/>
      <c r="K34" s="84"/>
    </row>
    <row r="35" spans="1:11" ht="18" customHeight="1">
      <c r="A35" s="85" t="s">
        <v>36</v>
      </c>
    </row>
    <row r="36" spans="1:11">
      <c r="B36" s="212"/>
      <c r="C36" s="212"/>
      <c r="D36" s="212"/>
      <c r="E36" s="212"/>
      <c r="F36" s="212"/>
      <c r="G36" s="212"/>
      <c r="H36" s="1" t="s">
        <v>37</v>
      </c>
    </row>
    <row r="37" spans="1:11" ht="14.25" customHeight="1">
      <c r="B37" s="212"/>
      <c r="C37" s="212"/>
      <c r="D37" s="212"/>
      <c r="E37" s="212"/>
      <c r="F37" s="212"/>
      <c r="G37" s="212"/>
      <c r="H37" s="1" t="s">
        <v>37</v>
      </c>
    </row>
    <row r="38" spans="1:11" ht="12.75" customHeight="1">
      <c r="A38" s="3"/>
      <c r="B38" s="212"/>
      <c r="C38" s="212"/>
      <c r="D38" s="212"/>
      <c r="E38" s="212"/>
      <c r="F38" s="212"/>
      <c r="G38" s="212"/>
      <c r="H38" s="1" t="s">
        <v>37</v>
      </c>
    </row>
    <row r="39" spans="1:11">
      <c r="A39" s="3"/>
      <c r="B39" s="212"/>
      <c r="C39" s="212"/>
      <c r="D39" s="212"/>
      <c r="E39" s="212"/>
      <c r="F39" s="212"/>
      <c r="G39" s="212"/>
      <c r="H39" s="1" t="s">
        <v>37</v>
      </c>
    </row>
    <row r="40" spans="1:11">
      <c r="A40" s="3"/>
      <c r="B40" s="212"/>
      <c r="C40" s="212"/>
      <c r="D40" s="212"/>
      <c r="E40" s="212"/>
      <c r="F40" s="212"/>
      <c r="G40" s="212"/>
      <c r="H40" s="1" t="s">
        <v>37</v>
      </c>
    </row>
    <row r="41" spans="1:11">
      <c r="A41" s="3"/>
      <c r="B41" s="212"/>
      <c r="C41" s="212"/>
      <c r="D41" s="212"/>
      <c r="E41" s="212"/>
      <c r="F41" s="212"/>
      <c r="G41" s="212"/>
      <c r="H41" s="1" t="s">
        <v>37</v>
      </c>
    </row>
    <row r="42" spans="1:11">
      <c r="A42" s="3"/>
      <c r="B42" s="212"/>
      <c r="C42" s="212"/>
      <c r="D42" s="212"/>
      <c r="E42" s="212"/>
      <c r="F42" s="212"/>
      <c r="G42" s="212"/>
      <c r="H42" s="1" t="s">
        <v>37</v>
      </c>
    </row>
    <row r="43" spans="1:11">
      <c r="A43" s="3"/>
      <c r="B43" s="212"/>
      <c r="C43" s="212"/>
      <c r="D43" s="212"/>
      <c r="E43" s="212"/>
      <c r="F43" s="212"/>
      <c r="G43" s="212"/>
      <c r="H43" s="1" t="s">
        <v>37</v>
      </c>
    </row>
    <row r="44" spans="1:11">
      <c r="A44" s="3"/>
      <c r="B44" s="212"/>
      <c r="C44" s="212"/>
      <c r="D44" s="212"/>
      <c r="E44" s="212"/>
      <c r="F44" s="212"/>
      <c r="G44" s="212"/>
      <c r="H44" s="1" t="s">
        <v>37</v>
      </c>
    </row>
    <row r="45" spans="1:11" ht="12.75" customHeight="1">
      <c r="A45" s="3"/>
      <c r="B45" s="212"/>
      <c r="C45" s="212"/>
      <c r="D45" s="212"/>
      <c r="E45" s="212"/>
      <c r="F45" s="212"/>
      <c r="G45" s="212"/>
      <c r="H45" s="1" t="s">
        <v>37</v>
      </c>
    </row>
    <row r="46" spans="1:11">
      <c r="B46" s="212"/>
      <c r="C46" s="212"/>
      <c r="D46" s="212"/>
      <c r="E46" s="212"/>
      <c r="F46" s="212"/>
      <c r="G46" s="212"/>
    </row>
    <row r="47" spans="1:11">
      <c r="B47" s="212"/>
      <c r="C47" s="212"/>
      <c r="D47" s="212"/>
      <c r="E47" s="212"/>
      <c r="F47" s="212"/>
      <c r="G47" s="212"/>
    </row>
    <row r="48" spans="1:11">
      <c r="B48" s="212"/>
      <c r="C48" s="212"/>
      <c r="D48" s="212"/>
      <c r="E48" s="212"/>
      <c r="F48" s="212"/>
      <c r="G48" s="212"/>
    </row>
    <row r="49" spans="2:7">
      <c r="B49" s="212"/>
      <c r="C49" s="212"/>
      <c r="D49" s="212"/>
      <c r="E49" s="212"/>
      <c r="F49" s="212"/>
      <c r="G49" s="212"/>
    </row>
    <row r="50" spans="2:7">
      <c r="B50" s="86"/>
      <c r="C50" s="86"/>
      <c r="D50" s="86"/>
      <c r="E50" s="86"/>
      <c r="F50" s="86"/>
      <c r="G50" s="86"/>
    </row>
    <row r="51" spans="2:7">
      <c r="B51" s="86"/>
      <c r="C51" s="86"/>
      <c r="D51" s="86"/>
      <c r="E51" s="86"/>
      <c r="F51" s="86"/>
      <c r="G51" s="86"/>
    </row>
    <row r="52" spans="2:7">
      <c r="B52" s="86"/>
      <c r="C52" s="86"/>
      <c r="D52" s="86"/>
      <c r="E52" s="86"/>
      <c r="F52" s="86"/>
      <c r="G52" s="86"/>
    </row>
    <row r="53" spans="2:7">
      <c r="B53" s="86"/>
      <c r="C53" s="86"/>
      <c r="D53" s="86"/>
      <c r="E53" s="86"/>
      <c r="F53" s="86"/>
      <c r="G53" s="86"/>
    </row>
    <row r="54" spans="2:7">
      <c r="B54" s="86"/>
      <c r="C54" s="86"/>
      <c r="D54" s="86"/>
      <c r="E54" s="86"/>
      <c r="F54" s="86"/>
      <c r="G54" s="86"/>
    </row>
  </sheetData>
  <mergeCells count="20">
    <mergeCell ref="A1:G1"/>
    <mergeCell ref="C2:E2"/>
    <mergeCell ref="C5:E5"/>
    <mergeCell ref="C7:E7"/>
    <mergeCell ref="A13:G13"/>
    <mergeCell ref="D15:E15"/>
    <mergeCell ref="D17:E17"/>
    <mergeCell ref="D18:E18"/>
    <mergeCell ref="D19:E19"/>
    <mergeCell ref="A22:B22"/>
    <mergeCell ref="A26:C26"/>
    <mergeCell ref="D26:E26"/>
    <mergeCell ref="F26:G26"/>
    <mergeCell ref="F34:G34"/>
    <mergeCell ref="B36:G49"/>
    <mergeCell ref="F29:G29"/>
    <mergeCell ref="F30:G30"/>
    <mergeCell ref="F31:G31"/>
    <mergeCell ref="F32:G32"/>
    <mergeCell ref="F33:G33"/>
  </mergeCells>
  <pageMargins left="0.59027777777777801" right="0.39374999999999999" top="0.59027777777777801" bottom="0.98402777777777795" header="0.51180555555555496" footer="0.51180555555555496"/>
  <pageSetup paperSize="9" scale="92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3"/>
  <sheetViews>
    <sheetView zoomScaleNormal="100" workbookViewId="0">
      <selection activeCell="F9" sqref="F9"/>
    </sheetView>
  </sheetViews>
  <sheetFormatPr defaultRowHeight="15"/>
  <cols>
    <col min="1" max="1" width="7.5703125" customWidth="1"/>
    <col min="2" max="2" width="38.85546875" customWidth="1"/>
    <col min="3" max="6" width="11.5703125" customWidth="1"/>
    <col min="7" max="7" width="10" customWidth="1"/>
    <col min="8" max="1025" width="9.140625" customWidth="1"/>
  </cols>
  <sheetData>
    <row r="1" spans="1:7">
      <c r="A1" s="87" t="s">
        <v>38</v>
      </c>
      <c r="B1" s="88" t="s">
        <v>754</v>
      </c>
      <c r="C1" s="89"/>
      <c r="D1" s="89"/>
      <c r="E1" s="89"/>
      <c r="F1" s="90"/>
    </row>
    <row r="2" spans="1:7">
      <c r="A2" s="91" t="s">
        <v>39</v>
      </c>
      <c r="B2" s="92"/>
      <c r="C2" s="93"/>
      <c r="D2" s="93"/>
      <c r="E2" s="93"/>
      <c r="F2" s="94"/>
    </row>
    <row r="4" spans="1:7" ht="17.25">
      <c r="A4" s="224" t="s">
        <v>40</v>
      </c>
      <c r="B4" s="224"/>
      <c r="C4" s="224"/>
      <c r="D4" s="224"/>
      <c r="E4" s="224"/>
      <c r="F4" s="224"/>
    </row>
    <row r="6" spans="1:7">
      <c r="A6" s="95" t="s">
        <v>41</v>
      </c>
      <c r="B6" s="96"/>
      <c r="C6" s="97"/>
      <c r="D6" s="98"/>
      <c r="E6" s="97"/>
      <c r="F6" s="99" t="s">
        <v>42</v>
      </c>
      <c r="G6" s="100"/>
    </row>
    <row r="7" spans="1:7">
      <c r="A7" s="101"/>
      <c r="B7" s="102"/>
      <c r="C7" s="100"/>
      <c r="E7" s="100"/>
      <c r="F7" s="103"/>
      <c r="G7" s="100"/>
    </row>
    <row r="8" spans="1:7">
      <c r="A8" s="104">
        <v>51</v>
      </c>
      <c r="B8" s="105" t="s">
        <v>43</v>
      </c>
      <c r="C8" s="106"/>
      <c r="F8" s="107">
        <f>'000 Pol'!G15</f>
        <v>0</v>
      </c>
      <c r="G8" s="108"/>
    </row>
    <row r="9" spans="1:7">
      <c r="A9" s="104">
        <v>52</v>
      </c>
      <c r="B9" s="105" t="s">
        <v>44</v>
      </c>
      <c r="C9" s="106"/>
      <c r="F9" s="107">
        <f>'000 Pol'!G29</f>
        <v>0</v>
      </c>
      <c r="G9" s="108"/>
    </row>
    <row r="10" spans="1:7">
      <c r="A10" s="104"/>
      <c r="B10" s="105"/>
      <c r="E10" s="109"/>
      <c r="F10" s="107"/>
      <c r="G10" s="110"/>
    </row>
    <row r="11" spans="1:7">
      <c r="A11" s="111"/>
      <c r="B11" s="112" t="s">
        <v>45</v>
      </c>
      <c r="C11" s="113"/>
      <c r="D11" s="114"/>
      <c r="E11" s="115"/>
      <c r="F11" s="116">
        <f>SUM(F8:F10)</f>
        <v>0</v>
      </c>
      <c r="G11" s="110"/>
    </row>
    <row r="12" spans="1:7">
      <c r="B12" s="102"/>
      <c r="C12" s="106"/>
      <c r="D12" s="117"/>
      <c r="E12" s="109"/>
      <c r="F12" s="109"/>
      <c r="G12" s="110"/>
    </row>
    <row r="13" spans="1:7">
      <c r="A13" s="100"/>
      <c r="B13" s="102"/>
      <c r="C13" s="106"/>
      <c r="E13" s="109"/>
      <c r="G13" s="108"/>
    </row>
    <row r="14" spans="1:7">
      <c r="B14" s="105"/>
      <c r="D14" s="118"/>
      <c r="E14" s="109"/>
      <c r="F14" s="109"/>
      <c r="G14" s="110"/>
    </row>
    <row r="15" spans="1:7">
      <c r="B15" s="105"/>
      <c r="D15" s="118"/>
      <c r="E15" s="109"/>
      <c r="F15" s="109"/>
      <c r="G15" s="110"/>
    </row>
    <row r="16" spans="1:7">
      <c r="B16" s="105"/>
      <c r="D16" s="118"/>
      <c r="E16" s="109"/>
      <c r="F16" s="109"/>
      <c r="G16" s="110"/>
    </row>
    <row r="17" spans="1:7">
      <c r="B17" s="105"/>
      <c r="D17" s="118"/>
      <c r="E17" s="109"/>
      <c r="F17" s="109"/>
      <c r="G17" s="110"/>
    </row>
    <row r="18" spans="1:7">
      <c r="B18" s="105"/>
      <c r="D18" s="118"/>
      <c r="E18" s="109"/>
      <c r="F18" s="109"/>
      <c r="G18" s="110"/>
    </row>
    <row r="19" spans="1:7">
      <c r="B19" s="105"/>
      <c r="D19" s="118"/>
      <c r="E19" s="109"/>
      <c r="F19" s="109"/>
      <c r="G19" s="110"/>
    </row>
    <row r="20" spans="1:7">
      <c r="D20" s="118"/>
      <c r="E20" s="109"/>
      <c r="F20" s="109"/>
      <c r="G20" s="110"/>
    </row>
    <row r="21" spans="1:7">
      <c r="B21" s="105"/>
      <c r="D21" s="118"/>
      <c r="E21" s="109"/>
      <c r="F21" s="109"/>
      <c r="G21" s="110"/>
    </row>
    <row r="22" spans="1:7">
      <c r="B22" s="105"/>
      <c r="D22" s="118"/>
      <c r="E22" s="109"/>
      <c r="F22" s="109"/>
      <c r="G22" s="110"/>
    </row>
    <row r="23" spans="1:7">
      <c r="B23" s="105"/>
      <c r="D23" s="118"/>
      <c r="E23" s="109"/>
      <c r="F23" s="109"/>
      <c r="G23" s="110"/>
    </row>
    <row r="24" spans="1:7">
      <c r="D24" s="118"/>
      <c r="E24" s="109"/>
      <c r="F24" s="109"/>
      <c r="G24" s="110"/>
    </row>
    <row r="25" spans="1:7">
      <c r="A25" s="100"/>
      <c r="B25" s="102"/>
      <c r="C25" s="106"/>
      <c r="D25" s="118"/>
      <c r="E25" s="109"/>
      <c r="F25" s="109"/>
      <c r="G25" s="108"/>
    </row>
    <row r="26" spans="1:7">
      <c r="B26" s="105"/>
      <c r="D26" s="118"/>
      <c r="E26" s="119"/>
      <c r="F26" s="109"/>
      <c r="G26" s="110"/>
    </row>
    <row r="27" spans="1:7">
      <c r="B27" s="105"/>
      <c r="D27" s="118"/>
      <c r="E27" s="119"/>
      <c r="F27" s="109"/>
      <c r="G27" s="110"/>
    </row>
    <row r="28" spans="1:7">
      <c r="B28" s="105"/>
      <c r="D28" s="118"/>
      <c r="E28" s="119"/>
      <c r="F28" s="109"/>
      <c r="G28" s="110"/>
    </row>
    <row r="29" spans="1:7">
      <c r="B29" s="105"/>
      <c r="D29" s="118"/>
      <c r="E29" s="119"/>
      <c r="F29" s="109"/>
      <c r="G29" s="110"/>
    </row>
    <row r="30" spans="1:7">
      <c r="B30" s="105"/>
      <c r="D30" s="118"/>
      <c r="E30" s="119"/>
      <c r="F30" s="109"/>
      <c r="G30" s="110"/>
    </row>
    <row r="31" spans="1:7">
      <c r="B31" s="105"/>
      <c r="D31" s="118"/>
      <c r="E31" s="119"/>
      <c r="F31" s="109"/>
      <c r="G31" s="110"/>
    </row>
    <row r="32" spans="1:7">
      <c r="B32" s="105"/>
      <c r="D32" s="118"/>
      <c r="E32" s="109"/>
      <c r="F32" s="109"/>
      <c r="G32" s="110"/>
    </row>
    <row r="33" spans="1:7">
      <c r="D33" s="118"/>
      <c r="E33" s="109"/>
      <c r="F33" s="109"/>
      <c r="G33" s="110"/>
    </row>
    <row r="34" spans="1:7">
      <c r="A34" s="100"/>
      <c r="B34" s="102"/>
      <c r="C34" s="102"/>
      <c r="D34" s="118"/>
      <c r="E34" s="109"/>
      <c r="F34" s="109"/>
      <c r="G34" s="110"/>
    </row>
    <row r="35" spans="1:7">
      <c r="D35" s="118"/>
      <c r="E35" s="109"/>
      <c r="F35" s="109"/>
      <c r="G35" s="110"/>
    </row>
    <row r="36" spans="1:7">
      <c r="D36" s="118"/>
      <c r="E36" s="109"/>
      <c r="F36" s="109"/>
      <c r="G36" s="110"/>
    </row>
    <row r="37" spans="1:7">
      <c r="D37" s="118"/>
      <c r="E37" s="109"/>
      <c r="F37" s="109"/>
      <c r="G37" s="110"/>
    </row>
    <row r="38" spans="1:7">
      <c r="D38" s="118"/>
      <c r="E38" s="109"/>
      <c r="F38" s="109"/>
      <c r="G38" s="110"/>
    </row>
    <row r="39" spans="1:7">
      <c r="D39" s="118"/>
      <c r="E39" s="109"/>
      <c r="F39" s="109"/>
      <c r="G39" s="110"/>
    </row>
    <row r="40" spans="1:7">
      <c r="D40" s="118"/>
      <c r="E40" s="109"/>
      <c r="F40" s="109"/>
      <c r="G40" s="110"/>
    </row>
    <row r="41" spans="1:7">
      <c r="D41" s="118"/>
      <c r="E41" s="109"/>
      <c r="F41" s="109"/>
      <c r="G41" s="110"/>
    </row>
    <row r="42" spans="1:7">
      <c r="D42" s="118"/>
      <c r="E42" s="109"/>
      <c r="F42" s="109"/>
      <c r="G42" s="110"/>
    </row>
    <row r="43" spans="1:7">
      <c r="D43" s="118"/>
      <c r="E43" s="109"/>
      <c r="F43" s="109"/>
      <c r="G43" s="110"/>
    </row>
    <row r="44" spans="1:7">
      <c r="D44" s="118"/>
      <c r="F44" s="109"/>
    </row>
    <row r="45" spans="1:7">
      <c r="D45" s="118"/>
      <c r="F45" s="109"/>
    </row>
    <row r="46" spans="1:7">
      <c r="D46" s="118"/>
      <c r="F46" s="109"/>
    </row>
    <row r="47" spans="1:7">
      <c r="D47" s="118"/>
      <c r="F47" s="109"/>
      <c r="G47" s="110"/>
    </row>
    <row r="48" spans="1:7">
      <c r="F48" s="109"/>
    </row>
    <row r="49" spans="6:6">
      <c r="F49" s="109"/>
    </row>
    <row r="50" spans="6:6">
      <c r="F50" s="109"/>
    </row>
    <row r="51" spans="6:6">
      <c r="F51" s="109"/>
    </row>
    <row r="52" spans="6:6">
      <c r="F52" s="109"/>
    </row>
    <row r="53" spans="6:6">
      <c r="F53" s="109"/>
    </row>
    <row r="54" spans="6:6">
      <c r="F54" s="109"/>
    </row>
    <row r="55" spans="6:6">
      <c r="F55" s="109"/>
    </row>
    <row r="56" spans="6:6">
      <c r="F56" s="109"/>
    </row>
    <row r="57" spans="6:6">
      <c r="F57" s="109"/>
    </row>
    <row r="58" spans="6:6">
      <c r="F58" s="109"/>
    </row>
    <row r="59" spans="6:6">
      <c r="F59" s="109"/>
    </row>
    <row r="60" spans="6:6">
      <c r="F60" s="109"/>
    </row>
    <row r="61" spans="6:6">
      <c r="F61" s="109"/>
    </row>
    <row r="62" spans="6:6">
      <c r="F62" s="109"/>
    </row>
    <row r="63" spans="6:6">
      <c r="F63" s="109"/>
    </row>
    <row r="64" spans="6:6">
      <c r="F64" s="109"/>
    </row>
    <row r="65" spans="6:6">
      <c r="F65" s="109"/>
    </row>
    <row r="66" spans="6:6">
      <c r="F66" s="109"/>
    </row>
    <row r="67" spans="6:6">
      <c r="F67" s="109"/>
    </row>
    <row r="68" spans="6:6">
      <c r="F68" s="109"/>
    </row>
    <row r="69" spans="6:6">
      <c r="F69" s="109"/>
    </row>
    <row r="70" spans="6:6">
      <c r="F70" s="109"/>
    </row>
    <row r="71" spans="6:6">
      <c r="F71" s="109"/>
    </row>
    <row r="72" spans="6:6">
      <c r="F72" s="109"/>
    </row>
    <row r="73" spans="6:6">
      <c r="F73" s="109"/>
    </row>
    <row r="74" spans="6:6">
      <c r="F74" s="109"/>
    </row>
    <row r="75" spans="6:6">
      <c r="F75" s="109"/>
    </row>
    <row r="76" spans="6:6">
      <c r="F76" s="109"/>
    </row>
    <row r="77" spans="6:6">
      <c r="F77" s="109"/>
    </row>
    <row r="78" spans="6:6">
      <c r="F78" s="109"/>
    </row>
    <row r="79" spans="6:6">
      <c r="F79" s="109"/>
    </row>
    <row r="80" spans="6:6">
      <c r="F80" s="109"/>
    </row>
    <row r="81" spans="6:6">
      <c r="F81" s="109"/>
    </row>
    <row r="82" spans="6:6">
      <c r="F82" s="109"/>
    </row>
    <row r="83" spans="6:6">
      <c r="F83" s="109"/>
    </row>
    <row r="84" spans="6:6">
      <c r="F84" s="109"/>
    </row>
    <row r="85" spans="6:6">
      <c r="F85" s="109"/>
    </row>
    <row r="86" spans="6:6">
      <c r="F86" s="109"/>
    </row>
    <row r="87" spans="6:6">
      <c r="F87" s="109"/>
    </row>
    <row r="88" spans="6:6">
      <c r="F88" s="109"/>
    </row>
    <row r="89" spans="6:6">
      <c r="F89" s="109"/>
    </row>
    <row r="90" spans="6:6">
      <c r="F90" s="109"/>
    </row>
    <row r="91" spans="6:6">
      <c r="F91" s="109"/>
    </row>
    <row r="92" spans="6:6">
      <c r="F92" s="109"/>
    </row>
    <row r="93" spans="6:6">
      <c r="F93" s="109"/>
    </row>
    <row r="94" spans="6:6">
      <c r="F94" s="109"/>
    </row>
    <row r="95" spans="6:6">
      <c r="F95" s="109"/>
    </row>
    <row r="96" spans="6:6">
      <c r="F96" s="109"/>
    </row>
    <row r="97" spans="6:6">
      <c r="F97" s="109"/>
    </row>
    <row r="98" spans="6:6">
      <c r="F98" s="109"/>
    </row>
    <row r="99" spans="6:6">
      <c r="F99" s="109"/>
    </row>
    <row r="100" spans="6:6">
      <c r="F100" s="109"/>
    </row>
    <row r="101" spans="6:6">
      <c r="F101" s="109"/>
    </row>
    <row r="102" spans="6:6">
      <c r="F102" s="109"/>
    </row>
    <row r="103" spans="6:6">
      <c r="F103" s="109"/>
    </row>
    <row r="104" spans="6:6">
      <c r="F104" s="109"/>
    </row>
    <row r="105" spans="6:6">
      <c r="F105" s="109"/>
    </row>
    <row r="106" spans="6:6">
      <c r="F106" s="109"/>
    </row>
    <row r="107" spans="6:6">
      <c r="F107" s="109"/>
    </row>
    <row r="108" spans="6:6">
      <c r="F108" s="109"/>
    </row>
    <row r="109" spans="6:6">
      <c r="F109" s="109"/>
    </row>
    <row r="110" spans="6:6">
      <c r="F110" s="109"/>
    </row>
    <row r="111" spans="6:6">
      <c r="F111" s="109"/>
    </row>
    <row r="112" spans="6:6">
      <c r="F112" s="109"/>
    </row>
    <row r="113" spans="6:6">
      <c r="F113" s="109"/>
    </row>
    <row r="114" spans="6:6">
      <c r="F114" s="109"/>
    </row>
    <row r="115" spans="6:6">
      <c r="F115" s="109"/>
    </row>
    <row r="116" spans="6:6">
      <c r="F116" s="109"/>
    </row>
    <row r="117" spans="6:6">
      <c r="F117" s="109"/>
    </row>
    <row r="118" spans="6:6">
      <c r="F118" s="109"/>
    </row>
    <row r="119" spans="6:6">
      <c r="F119" s="109"/>
    </row>
    <row r="120" spans="6:6">
      <c r="F120" s="109"/>
    </row>
    <row r="121" spans="6:6">
      <c r="F121" s="109"/>
    </row>
    <row r="122" spans="6:6">
      <c r="F122" s="109"/>
    </row>
    <row r="123" spans="6:6">
      <c r="F123" s="109"/>
    </row>
    <row r="124" spans="6:6">
      <c r="F124" s="109"/>
    </row>
    <row r="125" spans="6:6">
      <c r="F125" s="109"/>
    </row>
    <row r="126" spans="6:6">
      <c r="F126" s="109"/>
    </row>
    <row r="127" spans="6:6">
      <c r="F127" s="109"/>
    </row>
    <row r="128" spans="6:6">
      <c r="F128" s="109"/>
    </row>
    <row r="129" spans="6:6">
      <c r="F129" s="109"/>
    </row>
    <row r="130" spans="6:6">
      <c r="F130" s="109"/>
    </row>
    <row r="131" spans="6:6">
      <c r="F131" s="109"/>
    </row>
    <row r="132" spans="6:6">
      <c r="F132" s="109"/>
    </row>
    <row r="133" spans="6:6">
      <c r="F133" s="109"/>
    </row>
    <row r="134" spans="6:6">
      <c r="F134" s="109"/>
    </row>
    <row r="135" spans="6:6">
      <c r="F135" s="109"/>
    </row>
    <row r="136" spans="6:6">
      <c r="F136" s="109"/>
    </row>
    <row r="137" spans="6:6">
      <c r="F137" s="109"/>
    </row>
    <row r="138" spans="6:6">
      <c r="F138" s="109"/>
    </row>
    <row r="139" spans="6:6">
      <c r="F139" s="109"/>
    </row>
    <row r="140" spans="6:6">
      <c r="F140" s="109"/>
    </row>
    <row r="141" spans="6:6">
      <c r="F141" s="109"/>
    </row>
    <row r="142" spans="6:6">
      <c r="F142" s="109"/>
    </row>
    <row r="143" spans="6:6">
      <c r="F143" s="109"/>
    </row>
    <row r="144" spans="6:6">
      <c r="F144" s="109"/>
    </row>
    <row r="145" spans="6:6">
      <c r="F145" s="109"/>
    </row>
    <row r="146" spans="6:6">
      <c r="F146" s="109"/>
    </row>
    <row r="147" spans="6:6">
      <c r="F147" s="109"/>
    </row>
    <row r="148" spans="6:6">
      <c r="F148" s="109"/>
    </row>
    <row r="149" spans="6:6">
      <c r="F149" s="109"/>
    </row>
    <row r="150" spans="6:6">
      <c r="F150" s="109"/>
    </row>
    <row r="151" spans="6:6">
      <c r="F151" s="109"/>
    </row>
    <row r="152" spans="6:6">
      <c r="F152" s="109"/>
    </row>
    <row r="153" spans="6:6">
      <c r="F153" s="109"/>
    </row>
    <row r="154" spans="6:6">
      <c r="F154" s="109"/>
    </row>
    <row r="155" spans="6:6">
      <c r="F155" s="109"/>
    </row>
    <row r="156" spans="6:6">
      <c r="F156" s="109"/>
    </row>
    <row r="157" spans="6:6">
      <c r="F157" s="109"/>
    </row>
    <row r="158" spans="6:6">
      <c r="F158" s="109"/>
    </row>
    <row r="159" spans="6:6">
      <c r="F159" s="109"/>
    </row>
    <row r="160" spans="6:6">
      <c r="F160" s="109"/>
    </row>
    <row r="161" spans="6:6">
      <c r="F161" s="109"/>
    </row>
    <row r="162" spans="6:6">
      <c r="F162" s="109"/>
    </row>
    <row r="163" spans="6:6">
      <c r="F163" s="109"/>
    </row>
    <row r="164" spans="6:6">
      <c r="F164" s="109"/>
    </row>
    <row r="165" spans="6:6">
      <c r="F165" s="109"/>
    </row>
    <row r="166" spans="6:6">
      <c r="F166" s="109"/>
    </row>
    <row r="167" spans="6:6">
      <c r="F167" s="109"/>
    </row>
    <row r="168" spans="6:6">
      <c r="F168" s="109"/>
    </row>
    <row r="169" spans="6:6">
      <c r="F169" s="109"/>
    </row>
    <row r="170" spans="6:6">
      <c r="F170" s="109"/>
    </row>
    <row r="171" spans="6:6">
      <c r="F171" s="109"/>
    </row>
    <row r="172" spans="6:6">
      <c r="F172" s="109"/>
    </row>
    <row r="173" spans="6:6">
      <c r="F173" s="109"/>
    </row>
    <row r="174" spans="6:6">
      <c r="F174" s="109"/>
    </row>
    <row r="175" spans="6:6">
      <c r="F175" s="109"/>
    </row>
    <row r="176" spans="6:6">
      <c r="F176" s="109"/>
    </row>
    <row r="177" spans="6:6">
      <c r="F177" s="109"/>
    </row>
    <row r="178" spans="6:6">
      <c r="F178" s="109"/>
    </row>
    <row r="179" spans="6:6">
      <c r="F179" s="109"/>
    </row>
    <row r="180" spans="6:6">
      <c r="F180" s="109"/>
    </row>
    <row r="181" spans="6:6">
      <c r="F181" s="109"/>
    </row>
    <row r="182" spans="6:6">
      <c r="F182" s="109"/>
    </row>
    <row r="183" spans="6:6">
      <c r="F183" s="109"/>
    </row>
  </sheetData>
  <mergeCells count="1">
    <mergeCell ref="A4:F4"/>
  </mergeCells>
  <printOptions horizontalCentered="1"/>
  <pageMargins left="0.70833333333333304" right="0.70833333333333304" top="0.78749999999999998" bottom="0.78749999999999998" header="0.51180555555555496" footer="0.51180555555555496"/>
  <pageSetup paperSize="9" scale="92" firstPageNumber="0" orientation="portrait" horizontalDpi="300" verticalDpi="300" r:id="rId1"/>
  <rowBreaks count="1" manualBreakCount="1">
    <brk id="24" max="16383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67"/>
  <sheetViews>
    <sheetView zoomScaleNormal="100" workbookViewId="0">
      <selection activeCell="N24" sqref="N24"/>
    </sheetView>
  </sheetViews>
  <sheetFormatPr defaultRowHeight="15"/>
  <cols>
    <col min="1" max="1" width="9.140625" customWidth="1"/>
    <col min="2" max="2" width="15.140625" customWidth="1"/>
    <col min="3" max="3" width="86.28515625" customWidth="1"/>
    <col min="4" max="5" width="9.140625" customWidth="1"/>
    <col min="6" max="6" width="9.5703125" bestFit="1" customWidth="1"/>
    <col min="7" max="7" width="11.7109375" customWidth="1"/>
    <col min="8" max="8" width="10" customWidth="1"/>
    <col min="9" max="1025" width="9.140625" customWidth="1"/>
  </cols>
  <sheetData>
    <row r="1" spans="1:14" ht="19.5">
      <c r="A1" s="225" t="s">
        <v>46</v>
      </c>
      <c r="B1" s="225"/>
      <c r="C1" s="225"/>
      <c r="D1" s="225"/>
      <c r="E1" s="225"/>
      <c r="F1" s="225"/>
      <c r="G1" s="225"/>
    </row>
    <row r="3" spans="1:14">
      <c r="A3" s="87" t="s">
        <v>38</v>
      </c>
      <c r="B3" s="88" t="s">
        <v>754</v>
      </c>
      <c r="C3" s="89"/>
      <c r="D3" s="89"/>
      <c r="E3" s="89"/>
      <c r="F3" s="89"/>
      <c r="G3" s="90"/>
    </row>
    <row r="4" spans="1:14">
      <c r="A4" s="91" t="s">
        <v>39</v>
      </c>
      <c r="B4" s="92"/>
      <c r="C4" s="93"/>
      <c r="D4" s="93"/>
      <c r="E4" s="93"/>
      <c r="F4" s="93"/>
      <c r="G4" s="94"/>
    </row>
    <row r="6" spans="1:14">
      <c r="A6" s="120" t="s">
        <v>47</v>
      </c>
      <c r="B6" s="121" t="s">
        <v>48</v>
      </c>
      <c r="C6" s="121" t="s">
        <v>49</v>
      </c>
      <c r="D6" s="121" t="s">
        <v>50</v>
      </c>
      <c r="E6" s="121" t="s">
        <v>51</v>
      </c>
      <c r="F6" s="121" t="s">
        <v>52</v>
      </c>
      <c r="G6" s="122" t="s">
        <v>53</v>
      </c>
    </row>
    <row r="8" spans="1:14">
      <c r="A8" s="123" t="s">
        <v>54</v>
      </c>
      <c r="B8" s="124" t="s">
        <v>55</v>
      </c>
      <c r="C8" s="96" t="s">
        <v>43</v>
      </c>
      <c r="D8" s="125"/>
      <c r="E8" s="126"/>
      <c r="F8" s="126"/>
      <c r="G8" s="127"/>
      <c r="N8" s="109"/>
    </row>
    <row r="9" spans="1:14">
      <c r="A9" s="133">
        <v>1</v>
      </c>
      <c r="B9" s="146" t="s">
        <v>56</v>
      </c>
      <c r="C9" s="144" t="s">
        <v>740</v>
      </c>
      <c r="D9" s="149" t="s">
        <v>57</v>
      </c>
      <c r="E9" s="154">
        <v>1</v>
      </c>
      <c r="F9" s="378"/>
      <c r="G9" s="158">
        <f>E9*F9</f>
        <v>0</v>
      </c>
      <c r="H9" s="109"/>
      <c r="N9" s="109"/>
    </row>
    <row r="10" spans="1:14">
      <c r="A10" s="133">
        <v>2</v>
      </c>
      <c r="B10" s="134" t="s">
        <v>58</v>
      </c>
      <c r="C10" s="156" t="s">
        <v>59</v>
      </c>
      <c r="D10" s="157" t="s">
        <v>57</v>
      </c>
      <c r="E10" s="145">
        <v>1</v>
      </c>
      <c r="F10" s="379"/>
      <c r="G10" s="158">
        <f t="shared" ref="G10:G14" si="0">E10*F10</f>
        <v>0</v>
      </c>
      <c r="H10" s="110"/>
      <c r="N10" s="109"/>
    </row>
    <row r="11" spans="1:14" ht="14.45" customHeight="1">
      <c r="A11" s="133">
        <v>3</v>
      </c>
      <c r="B11" s="134" t="s">
        <v>60</v>
      </c>
      <c r="C11" s="135" t="s">
        <v>61</v>
      </c>
      <c r="D11" s="157" t="s">
        <v>57</v>
      </c>
      <c r="E11" s="145">
        <v>1</v>
      </c>
      <c r="F11" s="379"/>
      <c r="G11" s="158">
        <f t="shared" si="0"/>
        <v>0</v>
      </c>
    </row>
    <row r="12" spans="1:14" ht="51">
      <c r="A12" s="133">
        <v>4</v>
      </c>
      <c r="B12" s="134" t="s">
        <v>62</v>
      </c>
      <c r="C12" s="156" t="s">
        <v>63</v>
      </c>
      <c r="D12" s="157" t="s">
        <v>57</v>
      </c>
      <c r="E12" s="145">
        <v>1</v>
      </c>
      <c r="F12" s="379"/>
      <c r="G12" s="158">
        <f t="shared" si="0"/>
        <v>0</v>
      </c>
    </row>
    <row r="13" spans="1:14" s="147" customFormat="1">
      <c r="A13" s="350">
        <v>5</v>
      </c>
      <c r="B13" s="181" t="s">
        <v>140</v>
      </c>
      <c r="C13" s="182" t="s">
        <v>149</v>
      </c>
      <c r="D13" s="133" t="s">
        <v>57</v>
      </c>
      <c r="E13" s="145">
        <v>1</v>
      </c>
      <c r="F13" s="379"/>
      <c r="G13" s="158">
        <f t="shared" si="0"/>
        <v>0</v>
      </c>
    </row>
    <row r="14" spans="1:14" s="147" customFormat="1">
      <c r="A14" s="347">
        <v>6</v>
      </c>
      <c r="B14" s="181" t="s">
        <v>747</v>
      </c>
      <c r="C14" s="182" t="s">
        <v>741</v>
      </c>
      <c r="D14" s="133" t="s">
        <v>57</v>
      </c>
      <c r="E14" s="145">
        <v>1</v>
      </c>
      <c r="F14" s="379"/>
      <c r="G14" s="158">
        <f t="shared" si="0"/>
        <v>0</v>
      </c>
    </row>
    <row r="15" spans="1:14">
      <c r="A15" s="136"/>
      <c r="B15" s="137" t="s">
        <v>64</v>
      </c>
      <c r="C15" s="138" t="s">
        <v>65</v>
      </c>
      <c r="D15" s="139"/>
      <c r="E15" s="140"/>
      <c r="F15" s="140"/>
      <c r="G15" s="141">
        <f>SUM(G9:G14)</f>
        <v>0</v>
      </c>
    </row>
    <row r="16" spans="1:14">
      <c r="D16" s="118"/>
      <c r="E16" s="109"/>
      <c r="F16" s="109"/>
      <c r="G16" s="110"/>
    </row>
    <row r="17" spans="1:7">
      <c r="A17" s="123" t="s">
        <v>54</v>
      </c>
      <c r="B17" s="124" t="s">
        <v>66</v>
      </c>
      <c r="C17" s="96" t="s">
        <v>44</v>
      </c>
      <c r="D17" s="125"/>
      <c r="E17" s="126"/>
      <c r="F17" s="126"/>
      <c r="G17" s="127"/>
    </row>
    <row r="18" spans="1:7" ht="27.75">
      <c r="A18" s="133">
        <v>7</v>
      </c>
      <c r="B18" s="146" t="s">
        <v>67</v>
      </c>
      <c r="C18" s="150" t="s">
        <v>148</v>
      </c>
      <c r="D18" s="149" t="s">
        <v>57</v>
      </c>
      <c r="E18" s="154">
        <v>1</v>
      </c>
      <c r="F18" s="378"/>
      <c r="G18" s="151">
        <f t="shared" ref="G18:G28" si="1">E18*F18</f>
        <v>0</v>
      </c>
    </row>
    <row r="19" spans="1:7" ht="27">
      <c r="A19" s="133">
        <v>8</v>
      </c>
      <c r="B19" s="134" t="s">
        <v>68</v>
      </c>
      <c r="C19" s="156" t="s">
        <v>748</v>
      </c>
      <c r="D19" s="133" t="s">
        <v>57</v>
      </c>
      <c r="E19" s="145">
        <v>1</v>
      </c>
      <c r="F19" s="379"/>
      <c r="G19" s="158">
        <f t="shared" si="1"/>
        <v>0</v>
      </c>
    </row>
    <row r="20" spans="1:7">
      <c r="A20" s="133">
        <v>9</v>
      </c>
      <c r="B20" s="146" t="s">
        <v>69</v>
      </c>
      <c r="C20" s="144" t="s">
        <v>70</v>
      </c>
      <c r="D20" s="149" t="s">
        <v>57</v>
      </c>
      <c r="E20" s="154">
        <v>1</v>
      </c>
      <c r="F20" s="378"/>
      <c r="G20" s="151">
        <f t="shared" si="1"/>
        <v>0</v>
      </c>
    </row>
    <row r="21" spans="1:7">
      <c r="A21" s="133">
        <v>10</v>
      </c>
      <c r="B21" s="146" t="s">
        <v>71</v>
      </c>
      <c r="C21" s="144" t="s">
        <v>72</v>
      </c>
      <c r="D21" s="149" t="s">
        <v>57</v>
      </c>
      <c r="E21" s="154">
        <v>1</v>
      </c>
      <c r="F21" s="378"/>
      <c r="G21" s="151">
        <f t="shared" si="1"/>
        <v>0</v>
      </c>
    </row>
    <row r="22" spans="1:7" s="147" customFormat="1">
      <c r="A22" s="133">
        <v>11</v>
      </c>
      <c r="B22" s="180">
        <v>65002000</v>
      </c>
      <c r="C22" s="178" t="s">
        <v>139</v>
      </c>
      <c r="D22" s="149" t="s">
        <v>57</v>
      </c>
      <c r="E22" s="154">
        <v>1</v>
      </c>
      <c r="F22" s="378"/>
      <c r="G22" s="151">
        <f t="shared" si="1"/>
        <v>0</v>
      </c>
    </row>
    <row r="23" spans="1:7" s="147" customFormat="1">
      <c r="A23" s="133">
        <v>12</v>
      </c>
      <c r="B23" s="180" t="s">
        <v>150</v>
      </c>
      <c r="C23" s="178" t="s">
        <v>151</v>
      </c>
      <c r="D23" s="149" t="s">
        <v>57</v>
      </c>
      <c r="E23" s="154">
        <v>1</v>
      </c>
      <c r="F23" s="378"/>
      <c r="G23" s="151">
        <f t="shared" si="1"/>
        <v>0</v>
      </c>
    </row>
    <row r="24" spans="1:7" s="147" customFormat="1">
      <c r="A24" s="133">
        <v>13</v>
      </c>
      <c r="B24" s="180" t="s">
        <v>749</v>
      </c>
      <c r="C24" s="178" t="s">
        <v>742</v>
      </c>
      <c r="D24" s="149" t="s">
        <v>57</v>
      </c>
      <c r="E24" s="154">
        <v>1</v>
      </c>
      <c r="F24" s="378"/>
      <c r="G24" s="151">
        <f t="shared" si="1"/>
        <v>0</v>
      </c>
    </row>
    <row r="25" spans="1:7" s="147" customFormat="1" ht="39.950000000000003" customHeight="1">
      <c r="A25" s="133">
        <v>14</v>
      </c>
      <c r="B25" s="181" t="s">
        <v>750</v>
      </c>
      <c r="C25" s="351" t="s">
        <v>743</v>
      </c>
      <c r="D25" s="133" t="s">
        <v>57</v>
      </c>
      <c r="E25" s="145">
        <v>1</v>
      </c>
      <c r="F25" s="379"/>
      <c r="G25" s="158">
        <f t="shared" si="1"/>
        <v>0</v>
      </c>
    </row>
    <row r="26" spans="1:7" s="147" customFormat="1" ht="39.950000000000003" customHeight="1">
      <c r="A26" s="133">
        <v>15</v>
      </c>
      <c r="B26" s="181" t="s">
        <v>751</v>
      </c>
      <c r="C26" s="351" t="s">
        <v>744</v>
      </c>
      <c r="D26" s="133" t="s">
        <v>57</v>
      </c>
      <c r="E26" s="145">
        <v>1</v>
      </c>
      <c r="F26" s="379"/>
      <c r="G26" s="158">
        <f t="shared" si="1"/>
        <v>0</v>
      </c>
    </row>
    <row r="27" spans="1:7" s="147" customFormat="1" ht="39.950000000000003" customHeight="1">
      <c r="A27" s="133">
        <v>16</v>
      </c>
      <c r="B27" s="181" t="s">
        <v>752</v>
      </c>
      <c r="C27" s="348" t="s">
        <v>745</v>
      </c>
      <c r="D27" s="133" t="s">
        <v>57</v>
      </c>
      <c r="E27" s="145">
        <v>1</v>
      </c>
      <c r="F27" s="379"/>
      <c r="G27" s="158">
        <f t="shared" si="1"/>
        <v>0</v>
      </c>
    </row>
    <row r="28" spans="1:7" s="147" customFormat="1" ht="15" customHeight="1">
      <c r="A28" s="133">
        <v>17</v>
      </c>
      <c r="B28" s="181" t="s">
        <v>753</v>
      </c>
      <c r="C28" s="348" t="s">
        <v>746</v>
      </c>
      <c r="D28" s="133" t="s">
        <v>57</v>
      </c>
      <c r="E28" s="145">
        <v>1</v>
      </c>
      <c r="F28" s="379"/>
      <c r="G28" s="158">
        <f t="shared" si="1"/>
        <v>0</v>
      </c>
    </row>
    <row r="29" spans="1:7">
      <c r="A29" s="136"/>
      <c r="B29" s="137" t="s">
        <v>64</v>
      </c>
      <c r="C29" s="138" t="s">
        <v>44</v>
      </c>
      <c r="D29" s="139"/>
      <c r="E29" s="140"/>
      <c r="F29" s="140"/>
      <c r="G29" s="141">
        <f>SUM(G18:G28)</f>
        <v>0</v>
      </c>
    </row>
    <row r="30" spans="1:7">
      <c r="D30" s="118"/>
      <c r="F30" s="109"/>
    </row>
    <row r="31" spans="1:7">
      <c r="D31" s="118"/>
      <c r="F31" s="109"/>
      <c r="G31" s="110"/>
    </row>
    <row r="32" spans="1:7">
      <c r="F32" s="109"/>
    </row>
    <row r="33" spans="6:6">
      <c r="F33" s="109"/>
    </row>
    <row r="34" spans="6:6">
      <c r="F34" s="109"/>
    </row>
    <row r="35" spans="6:6">
      <c r="F35" s="109"/>
    </row>
    <row r="36" spans="6:6">
      <c r="F36" s="109"/>
    </row>
    <row r="37" spans="6:6">
      <c r="F37" s="109"/>
    </row>
    <row r="38" spans="6:6">
      <c r="F38" s="109"/>
    </row>
    <row r="39" spans="6:6">
      <c r="F39" s="109"/>
    </row>
    <row r="40" spans="6:6">
      <c r="F40" s="109"/>
    </row>
    <row r="41" spans="6:6">
      <c r="F41" s="109"/>
    </row>
    <row r="42" spans="6:6">
      <c r="F42" s="109"/>
    </row>
    <row r="43" spans="6:6">
      <c r="F43" s="109"/>
    </row>
    <row r="44" spans="6:6">
      <c r="F44" s="109"/>
    </row>
    <row r="45" spans="6:6">
      <c r="F45" s="109"/>
    </row>
    <row r="46" spans="6:6">
      <c r="F46" s="109"/>
    </row>
    <row r="47" spans="6:6">
      <c r="F47" s="109"/>
    </row>
    <row r="48" spans="6:6">
      <c r="F48" s="109"/>
    </row>
    <row r="49" spans="6:6">
      <c r="F49" s="109"/>
    </row>
    <row r="50" spans="6:6">
      <c r="F50" s="109"/>
    </row>
    <row r="51" spans="6:6">
      <c r="F51" s="109"/>
    </row>
    <row r="52" spans="6:6">
      <c r="F52" s="109"/>
    </row>
    <row r="53" spans="6:6">
      <c r="F53" s="109"/>
    </row>
    <row r="54" spans="6:6">
      <c r="F54" s="109"/>
    </row>
    <row r="55" spans="6:6">
      <c r="F55" s="109"/>
    </row>
    <row r="56" spans="6:6">
      <c r="F56" s="109"/>
    </row>
    <row r="57" spans="6:6">
      <c r="F57" s="109"/>
    </row>
    <row r="58" spans="6:6">
      <c r="F58" s="109"/>
    </row>
    <row r="59" spans="6:6">
      <c r="F59" s="109"/>
    </row>
    <row r="60" spans="6:6">
      <c r="F60" s="109"/>
    </row>
    <row r="61" spans="6:6">
      <c r="F61" s="109"/>
    </row>
    <row r="62" spans="6:6">
      <c r="F62" s="109"/>
    </row>
    <row r="63" spans="6:6">
      <c r="F63" s="109"/>
    </row>
    <row r="64" spans="6:6">
      <c r="F64" s="109"/>
    </row>
    <row r="65" spans="6:6">
      <c r="F65" s="109"/>
    </row>
    <row r="66" spans="6:6">
      <c r="F66" s="109"/>
    </row>
    <row r="67" spans="6:6">
      <c r="F67" s="109"/>
    </row>
    <row r="68" spans="6:6">
      <c r="F68" s="109"/>
    </row>
    <row r="69" spans="6:6">
      <c r="F69" s="109"/>
    </row>
    <row r="70" spans="6:6">
      <c r="F70" s="109"/>
    </row>
    <row r="71" spans="6:6">
      <c r="F71" s="109"/>
    </row>
    <row r="72" spans="6:6">
      <c r="F72" s="109"/>
    </row>
    <row r="73" spans="6:6">
      <c r="F73" s="109"/>
    </row>
    <row r="74" spans="6:6">
      <c r="F74" s="109"/>
    </row>
    <row r="75" spans="6:6">
      <c r="F75" s="109"/>
    </row>
    <row r="76" spans="6:6">
      <c r="F76" s="109"/>
    </row>
    <row r="77" spans="6:6">
      <c r="F77" s="109"/>
    </row>
    <row r="78" spans="6:6">
      <c r="F78" s="109"/>
    </row>
    <row r="79" spans="6:6">
      <c r="F79" s="109"/>
    </row>
    <row r="80" spans="6:6">
      <c r="F80" s="109"/>
    </row>
    <row r="81" spans="6:6">
      <c r="F81" s="109"/>
    </row>
    <row r="82" spans="6:6">
      <c r="F82" s="109"/>
    </row>
    <row r="83" spans="6:6">
      <c r="F83" s="109"/>
    </row>
    <row r="84" spans="6:6">
      <c r="F84" s="109"/>
    </row>
    <row r="85" spans="6:6">
      <c r="F85" s="109"/>
    </row>
    <row r="86" spans="6:6">
      <c r="F86" s="109"/>
    </row>
    <row r="87" spans="6:6">
      <c r="F87" s="109"/>
    </row>
    <row r="88" spans="6:6">
      <c r="F88" s="109"/>
    </row>
    <row r="89" spans="6:6">
      <c r="F89" s="109"/>
    </row>
    <row r="90" spans="6:6">
      <c r="F90" s="109"/>
    </row>
    <row r="91" spans="6:6">
      <c r="F91" s="109"/>
    </row>
    <row r="92" spans="6:6">
      <c r="F92" s="109"/>
    </row>
    <row r="93" spans="6:6">
      <c r="F93" s="109"/>
    </row>
    <row r="94" spans="6:6">
      <c r="F94" s="109"/>
    </row>
    <row r="95" spans="6:6">
      <c r="F95" s="109"/>
    </row>
    <row r="96" spans="6:6">
      <c r="F96" s="109"/>
    </row>
    <row r="97" spans="6:6">
      <c r="F97" s="109"/>
    </row>
    <row r="98" spans="6:6">
      <c r="F98" s="109"/>
    </row>
    <row r="99" spans="6:6">
      <c r="F99" s="109"/>
    </row>
    <row r="100" spans="6:6">
      <c r="F100" s="109"/>
    </row>
    <row r="101" spans="6:6">
      <c r="F101" s="109"/>
    </row>
    <row r="102" spans="6:6">
      <c r="F102" s="109"/>
    </row>
    <row r="103" spans="6:6">
      <c r="F103" s="109"/>
    </row>
    <row r="104" spans="6:6">
      <c r="F104" s="109"/>
    </row>
    <row r="105" spans="6:6">
      <c r="F105" s="109"/>
    </row>
    <row r="106" spans="6:6">
      <c r="F106" s="109"/>
    </row>
    <row r="107" spans="6:6">
      <c r="F107" s="109"/>
    </row>
    <row r="108" spans="6:6">
      <c r="F108" s="109"/>
    </row>
    <row r="109" spans="6:6">
      <c r="F109" s="109"/>
    </row>
    <row r="110" spans="6:6">
      <c r="F110" s="109"/>
    </row>
    <row r="111" spans="6:6">
      <c r="F111" s="109"/>
    </row>
    <row r="112" spans="6:6">
      <c r="F112" s="109"/>
    </row>
    <row r="113" spans="6:6">
      <c r="F113" s="109"/>
    </row>
    <row r="114" spans="6:6">
      <c r="F114" s="109"/>
    </row>
    <row r="115" spans="6:6">
      <c r="F115" s="109"/>
    </row>
    <row r="116" spans="6:6">
      <c r="F116" s="109"/>
    </row>
    <row r="117" spans="6:6">
      <c r="F117" s="109"/>
    </row>
    <row r="118" spans="6:6">
      <c r="F118" s="109"/>
    </row>
    <row r="119" spans="6:6">
      <c r="F119" s="109"/>
    </row>
    <row r="120" spans="6:6">
      <c r="F120" s="109"/>
    </row>
    <row r="121" spans="6:6">
      <c r="F121" s="109"/>
    </row>
    <row r="122" spans="6:6">
      <c r="F122" s="109"/>
    </row>
    <row r="123" spans="6:6">
      <c r="F123" s="109"/>
    </row>
    <row r="124" spans="6:6">
      <c r="F124" s="109"/>
    </row>
    <row r="125" spans="6:6">
      <c r="F125" s="109"/>
    </row>
    <row r="126" spans="6:6">
      <c r="F126" s="109"/>
    </row>
    <row r="127" spans="6:6">
      <c r="F127" s="109"/>
    </row>
    <row r="128" spans="6:6">
      <c r="F128" s="109"/>
    </row>
    <row r="129" spans="6:6">
      <c r="F129" s="109"/>
    </row>
    <row r="130" spans="6:6">
      <c r="F130" s="109"/>
    </row>
    <row r="131" spans="6:6">
      <c r="F131" s="109"/>
    </row>
    <row r="132" spans="6:6">
      <c r="F132" s="109"/>
    </row>
    <row r="133" spans="6:6">
      <c r="F133" s="109"/>
    </row>
    <row r="134" spans="6:6">
      <c r="F134" s="109"/>
    </row>
    <row r="135" spans="6:6">
      <c r="F135" s="109"/>
    </row>
    <row r="136" spans="6:6">
      <c r="F136" s="109"/>
    </row>
    <row r="137" spans="6:6">
      <c r="F137" s="109"/>
    </row>
    <row r="138" spans="6:6">
      <c r="F138" s="109"/>
    </row>
    <row r="139" spans="6:6">
      <c r="F139" s="109"/>
    </row>
    <row r="140" spans="6:6">
      <c r="F140" s="109"/>
    </row>
    <row r="141" spans="6:6">
      <c r="F141" s="109"/>
    </row>
    <row r="142" spans="6:6">
      <c r="F142" s="109"/>
    </row>
    <row r="143" spans="6:6">
      <c r="F143" s="109"/>
    </row>
    <row r="144" spans="6:6">
      <c r="F144" s="109"/>
    </row>
    <row r="145" spans="6:6">
      <c r="F145" s="109"/>
    </row>
    <row r="146" spans="6:6">
      <c r="F146" s="109"/>
    </row>
    <row r="147" spans="6:6">
      <c r="F147" s="109"/>
    </row>
    <row r="148" spans="6:6">
      <c r="F148" s="109"/>
    </row>
    <row r="149" spans="6:6">
      <c r="F149" s="109"/>
    </row>
    <row r="150" spans="6:6">
      <c r="F150" s="109"/>
    </row>
    <row r="151" spans="6:6">
      <c r="F151" s="109"/>
    </row>
    <row r="152" spans="6:6">
      <c r="F152" s="109"/>
    </row>
    <row r="153" spans="6:6">
      <c r="F153" s="109"/>
    </row>
    <row r="154" spans="6:6">
      <c r="F154" s="109"/>
    </row>
    <row r="155" spans="6:6">
      <c r="F155" s="109"/>
    </row>
    <row r="156" spans="6:6">
      <c r="F156" s="109"/>
    </row>
    <row r="157" spans="6:6">
      <c r="F157" s="109"/>
    </row>
    <row r="158" spans="6:6">
      <c r="F158" s="109"/>
    </row>
    <row r="159" spans="6:6">
      <c r="F159" s="109"/>
    </row>
    <row r="160" spans="6:6">
      <c r="F160" s="109"/>
    </row>
    <row r="161" spans="6:6">
      <c r="F161" s="109"/>
    </row>
    <row r="162" spans="6:6">
      <c r="F162" s="109"/>
    </row>
    <row r="163" spans="6:6">
      <c r="F163" s="109"/>
    </row>
    <row r="164" spans="6:6">
      <c r="F164" s="109"/>
    </row>
    <row r="165" spans="6:6">
      <c r="F165" s="109"/>
    </row>
    <row r="166" spans="6:6">
      <c r="F166" s="109"/>
    </row>
    <row r="167" spans="6:6">
      <c r="F167" s="109"/>
    </row>
  </sheetData>
  <mergeCells count="1">
    <mergeCell ref="A1:G1"/>
  </mergeCells>
  <phoneticPr fontId="22" type="noConversion"/>
  <printOptions horizontalCentered="1"/>
  <pageMargins left="0.70833333333333304" right="0.70833333333333304" top="0.78749999999999998" bottom="0.78749999999999998" header="0.51180555555555496" footer="0.51180555555555496"/>
  <pageSetup paperSize="9" scale="80" firstPageNumber="0" orientation="landscape" horizontalDpi="300" verticalDpi="300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6"/>
  <sheetViews>
    <sheetView zoomScaleNormal="100" workbookViewId="0">
      <selection activeCell="B1" sqref="B1"/>
    </sheetView>
  </sheetViews>
  <sheetFormatPr defaultRowHeight="15"/>
  <cols>
    <col min="1" max="1" width="7.5703125" customWidth="1"/>
    <col min="2" max="2" width="38.85546875" customWidth="1"/>
    <col min="3" max="6" width="11.5703125" customWidth="1"/>
    <col min="7" max="7" width="10" customWidth="1"/>
    <col min="8" max="13" width="9.140625" customWidth="1"/>
    <col min="14" max="14" width="10" customWidth="1"/>
    <col min="15" max="1025" width="9.140625" customWidth="1"/>
  </cols>
  <sheetData>
    <row r="1" spans="1:14">
      <c r="A1" s="87" t="s">
        <v>38</v>
      </c>
      <c r="B1" s="88" t="s">
        <v>754</v>
      </c>
      <c r="C1" s="89"/>
      <c r="D1" s="89"/>
      <c r="E1" s="89"/>
      <c r="F1" s="90"/>
    </row>
    <row r="2" spans="1:14">
      <c r="A2" s="91" t="s">
        <v>39</v>
      </c>
      <c r="B2" s="92" t="s">
        <v>755</v>
      </c>
      <c r="C2" s="93"/>
      <c r="D2" s="93"/>
      <c r="E2" s="93"/>
      <c r="F2" s="94"/>
    </row>
    <row r="4" spans="1:14" ht="17.25">
      <c r="A4" s="224" t="s">
        <v>40</v>
      </c>
      <c r="B4" s="224"/>
      <c r="C4" s="224"/>
      <c r="D4" s="224"/>
      <c r="E4" s="224"/>
      <c r="F4" s="224"/>
    </row>
    <row r="6" spans="1:14">
      <c r="A6" s="95" t="s">
        <v>41</v>
      </c>
      <c r="B6" s="96"/>
      <c r="C6" s="97"/>
      <c r="D6" s="98"/>
      <c r="E6" s="97"/>
      <c r="F6" s="99" t="s">
        <v>42</v>
      </c>
      <c r="G6" s="100"/>
    </row>
    <row r="7" spans="1:14">
      <c r="A7" s="101"/>
      <c r="B7" s="102"/>
      <c r="C7" s="100"/>
      <c r="E7" s="100"/>
      <c r="F7" s="103"/>
      <c r="G7" s="100"/>
    </row>
    <row r="8" spans="1:14">
      <c r="A8" s="104">
        <v>1</v>
      </c>
      <c r="B8" s="105" t="s">
        <v>73</v>
      </c>
      <c r="C8" s="106"/>
      <c r="F8" s="107">
        <f>'101 Pol'!G22</f>
        <v>0</v>
      </c>
      <c r="G8" s="108"/>
      <c r="N8" s="110"/>
    </row>
    <row r="9" spans="1:14">
      <c r="A9" s="104">
        <v>5</v>
      </c>
      <c r="B9" s="105" t="s">
        <v>74</v>
      </c>
      <c r="E9" s="109"/>
      <c r="F9" s="107">
        <f>'101 Pol'!G45</f>
        <v>0</v>
      </c>
      <c r="G9" s="110"/>
      <c r="N9" s="110"/>
    </row>
    <row r="10" spans="1:14">
      <c r="A10" s="104">
        <v>91</v>
      </c>
      <c r="B10" s="105" t="s">
        <v>75</v>
      </c>
      <c r="E10" s="109"/>
      <c r="F10" s="107">
        <f>'101 Pol'!G55</f>
        <v>0</v>
      </c>
      <c r="G10" s="110"/>
      <c r="N10" s="110"/>
    </row>
    <row r="11" spans="1:14" s="147" customFormat="1">
      <c r="A11" s="104">
        <v>97</v>
      </c>
      <c r="B11" s="105" t="s">
        <v>125</v>
      </c>
      <c r="E11" s="109"/>
      <c r="F11" s="107">
        <f>'101 Pol'!G62</f>
        <v>0</v>
      </c>
      <c r="G11" s="110"/>
      <c r="N11" s="110"/>
    </row>
    <row r="12" spans="1:14">
      <c r="A12" s="104">
        <v>99</v>
      </c>
      <c r="B12" s="105" t="s">
        <v>76</v>
      </c>
      <c r="E12" s="109"/>
      <c r="F12" s="107">
        <f>'101 Pol'!G67</f>
        <v>0</v>
      </c>
      <c r="G12" s="110"/>
      <c r="N12" s="110"/>
    </row>
    <row r="13" spans="1:14">
      <c r="A13" s="104"/>
      <c r="B13" s="105"/>
      <c r="E13" s="109"/>
      <c r="F13" s="107"/>
      <c r="G13" s="110"/>
      <c r="N13" s="110"/>
    </row>
    <row r="14" spans="1:14">
      <c r="A14" s="111"/>
      <c r="B14" s="112" t="s">
        <v>45</v>
      </c>
      <c r="C14" s="113"/>
      <c r="D14" s="114"/>
      <c r="E14" s="115"/>
      <c r="F14" s="116">
        <f>SUM(F8:F13)</f>
        <v>0</v>
      </c>
      <c r="G14" s="110"/>
    </row>
    <row r="15" spans="1:14">
      <c r="B15" s="102"/>
      <c r="C15" s="106"/>
      <c r="D15" s="117"/>
      <c r="E15" s="109"/>
      <c r="F15" s="109"/>
      <c r="G15" s="110"/>
    </row>
    <row r="16" spans="1:14">
      <c r="A16" s="100"/>
      <c r="B16" s="102"/>
      <c r="C16" s="106"/>
      <c r="E16" s="109"/>
      <c r="G16" s="108"/>
    </row>
    <row r="17" spans="1:7">
      <c r="B17" s="105"/>
      <c r="D17" s="118"/>
      <c r="E17" s="109"/>
      <c r="F17" s="109"/>
      <c r="G17" s="110"/>
    </row>
    <row r="18" spans="1:7">
      <c r="B18" s="105"/>
      <c r="D18" s="118"/>
      <c r="E18" s="109"/>
      <c r="F18" s="109"/>
      <c r="G18" s="110"/>
    </row>
    <row r="19" spans="1:7">
      <c r="B19" s="105"/>
      <c r="D19" s="118"/>
      <c r="E19" s="109"/>
      <c r="F19" s="109"/>
      <c r="G19" s="110"/>
    </row>
    <row r="20" spans="1:7">
      <c r="B20" s="105"/>
      <c r="D20" s="118"/>
      <c r="E20" s="109"/>
      <c r="F20" s="109"/>
      <c r="G20" s="110"/>
    </row>
    <row r="21" spans="1:7">
      <c r="B21" s="105"/>
      <c r="D21" s="118"/>
      <c r="E21" s="109"/>
      <c r="F21" s="109"/>
      <c r="G21" s="110"/>
    </row>
    <row r="22" spans="1:7">
      <c r="B22" s="105"/>
      <c r="D22" s="118"/>
      <c r="E22" s="109"/>
      <c r="F22" s="109"/>
      <c r="G22" s="110"/>
    </row>
    <row r="23" spans="1:7">
      <c r="D23" s="118"/>
      <c r="E23" s="109"/>
      <c r="F23" s="109"/>
      <c r="G23" s="110"/>
    </row>
    <row r="24" spans="1:7">
      <c r="B24" s="105"/>
      <c r="D24" s="118"/>
      <c r="E24" s="109"/>
      <c r="F24" s="109"/>
      <c r="G24" s="110"/>
    </row>
    <row r="25" spans="1:7">
      <c r="B25" s="105"/>
      <c r="D25" s="118"/>
      <c r="E25" s="109"/>
      <c r="F25" s="109"/>
      <c r="G25" s="110"/>
    </row>
    <row r="26" spans="1:7">
      <c r="B26" s="105"/>
      <c r="D26" s="118"/>
      <c r="E26" s="109"/>
      <c r="F26" s="109"/>
      <c r="G26" s="110"/>
    </row>
    <row r="27" spans="1:7">
      <c r="D27" s="118"/>
      <c r="E27" s="109"/>
      <c r="F27" s="109"/>
      <c r="G27" s="110"/>
    </row>
    <row r="28" spans="1:7">
      <c r="A28" s="100"/>
      <c r="B28" s="102"/>
      <c r="C28" s="106"/>
      <c r="D28" s="118"/>
      <c r="E28" s="109"/>
      <c r="F28" s="109"/>
      <c r="G28" s="108"/>
    </row>
    <row r="29" spans="1:7">
      <c r="B29" s="105"/>
      <c r="D29" s="118"/>
      <c r="E29" s="119"/>
      <c r="F29" s="109"/>
      <c r="G29" s="110"/>
    </row>
    <row r="30" spans="1:7">
      <c r="B30" s="105"/>
      <c r="D30" s="118"/>
      <c r="E30" s="119"/>
      <c r="F30" s="109"/>
      <c r="G30" s="110"/>
    </row>
    <row r="31" spans="1:7">
      <c r="B31" s="105"/>
      <c r="D31" s="118"/>
      <c r="E31" s="119"/>
      <c r="F31" s="109"/>
      <c r="G31" s="110"/>
    </row>
    <row r="32" spans="1:7">
      <c r="B32" s="105"/>
      <c r="D32" s="118"/>
      <c r="E32" s="119"/>
      <c r="F32" s="109"/>
      <c r="G32" s="110"/>
    </row>
    <row r="33" spans="1:7">
      <c r="B33" s="105"/>
      <c r="D33" s="118"/>
      <c r="E33" s="119"/>
      <c r="F33" s="109"/>
      <c r="G33" s="110"/>
    </row>
    <row r="34" spans="1:7">
      <c r="B34" s="105"/>
      <c r="D34" s="118"/>
      <c r="E34" s="119"/>
      <c r="F34" s="109"/>
      <c r="G34" s="110"/>
    </row>
    <row r="35" spans="1:7">
      <c r="B35" s="105"/>
      <c r="D35" s="118"/>
      <c r="E35" s="109"/>
      <c r="F35" s="109"/>
      <c r="G35" s="110"/>
    </row>
    <row r="36" spans="1:7">
      <c r="D36" s="118"/>
      <c r="E36" s="109"/>
      <c r="F36" s="109"/>
      <c r="G36" s="110"/>
    </row>
    <row r="37" spans="1:7">
      <c r="A37" s="100"/>
      <c r="B37" s="102"/>
      <c r="C37" s="102"/>
      <c r="D37" s="118"/>
      <c r="E37" s="109"/>
      <c r="F37" s="109"/>
      <c r="G37" s="110"/>
    </row>
    <row r="38" spans="1:7">
      <c r="D38" s="118"/>
      <c r="E38" s="109"/>
      <c r="F38" s="109"/>
      <c r="G38" s="110"/>
    </row>
    <row r="39" spans="1:7">
      <c r="D39" s="118"/>
      <c r="E39" s="109"/>
      <c r="F39" s="109"/>
      <c r="G39" s="110"/>
    </row>
    <row r="40" spans="1:7">
      <c r="D40" s="118"/>
      <c r="E40" s="109"/>
      <c r="F40" s="109"/>
      <c r="G40" s="110"/>
    </row>
    <row r="41" spans="1:7">
      <c r="D41" s="118"/>
      <c r="E41" s="109"/>
      <c r="F41" s="109"/>
      <c r="G41" s="110"/>
    </row>
    <row r="42" spans="1:7">
      <c r="D42" s="118"/>
      <c r="E42" s="109"/>
      <c r="F42" s="109"/>
      <c r="G42" s="110"/>
    </row>
    <row r="43" spans="1:7">
      <c r="D43" s="118"/>
      <c r="E43" s="109"/>
      <c r="F43" s="109"/>
      <c r="G43" s="110"/>
    </row>
    <row r="44" spans="1:7">
      <c r="D44" s="118"/>
      <c r="E44" s="109"/>
      <c r="F44" s="109"/>
      <c r="G44" s="110"/>
    </row>
    <row r="45" spans="1:7">
      <c r="D45" s="118"/>
      <c r="E45" s="109"/>
      <c r="F45" s="109"/>
      <c r="G45" s="110"/>
    </row>
    <row r="46" spans="1:7">
      <c r="D46" s="118"/>
      <c r="E46" s="109"/>
      <c r="F46" s="109"/>
      <c r="G46" s="110"/>
    </row>
    <row r="47" spans="1:7">
      <c r="D47" s="118"/>
      <c r="F47" s="109"/>
    </row>
    <row r="48" spans="1:7">
      <c r="D48" s="118"/>
      <c r="F48" s="109"/>
    </row>
    <row r="49" spans="4:7">
      <c r="D49" s="118"/>
      <c r="F49" s="109"/>
    </row>
    <row r="50" spans="4:7">
      <c r="D50" s="118"/>
      <c r="F50" s="109"/>
      <c r="G50" s="110"/>
    </row>
    <row r="51" spans="4:7">
      <c r="F51" s="109"/>
    </row>
    <row r="52" spans="4:7">
      <c r="F52" s="109"/>
    </row>
    <row r="53" spans="4:7">
      <c r="F53" s="109"/>
    </row>
    <row r="54" spans="4:7">
      <c r="F54" s="109"/>
    </row>
    <row r="55" spans="4:7">
      <c r="F55" s="109"/>
    </row>
    <row r="56" spans="4:7">
      <c r="F56" s="109"/>
    </row>
    <row r="57" spans="4:7">
      <c r="F57" s="109"/>
    </row>
    <row r="58" spans="4:7">
      <c r="F58" s="109"/>
    </row>
    <row r="59" spans="4:7">
      <c r="F59" s="109"/>
    </row>
    <row r="60" spans="4:7">
      <c r="F60" s="109"/>
    </row>
    <row r="61" spans="4:7">
      <c r="F61" s="109"/>
    </row>
    <row r="62" spans="4:7">
      <c r="F62" s="109"/>
    </row>
    <row r="63" spans="4:7">
      <c r="F63" s="109"/>
    </row>
    <row r="64" spans="4:7">
      <c r="F64" s="109"/>
    </row>
    <row r="65" spans="6:6">
      <c r="F65" s="109"/>
    </row>
    <row r="66" spans="6:6">
      <c r="F66" s="109"/>
    </row>
    <row r="67" spans="6:6">
      <c r="F67" s="109"/>
    </row>
    <row r="68" spans="6:6">
      <c r="F68" s="109"/>
    </row>
    <row r="69" spans="6:6">
      <c r="F69" s="109"/>
    </row>
    <row r="70" spans="6:6">
      <c r="F70" s="109"/>
    </row>
    <row r="71" spans="6:6">
      <c r="F71" s="109"/>
    </row>
    <row r="72" spans="6:6">
      <c r="F72" s="109"/>
    </row>
    <row r="73" spans="6:6">
      <c r="F73" s="109"/>
    </row>
    <row r="74" spans="6:6">
      <c r="F74" s="109"/>
    </row>
    <row r="75" spans="6:6">
      <c r="F75" s="109"/>
    </row>
    <row r="76" spans="6:6">
      <c r="F76" s="109"/>
    </row>
    <row r="77" spans="6:6">
      <c r="F77" s="109"/>
    </row>
    <row r="78" spans="6:6">
      <c r="F78" s="109"/>
    </row>
    <row r="79" spans="6:6">
      <c r="F79" s="109"/>
    </row>
    <row r="80" spans="6:6">
      <c r="F80" s="109"/>
    </row>
    <row r="81" spans="6:6">
      <c r="F81" s="109"/>
    </row>
    <row r="82" spans="6:6">
      <c r="F82" s="109"/>
    </row>
    <row r="83" spans="6:6">
      <c r="F83" s="109"/>
    </row>
    <row r="84" spans="6:6">
      <c r="F84" s="109"/>
    </row>
    <row r="85" spans="6:6">
      <c r="F85" s="109"/>
    </row>
    <row r="86" spans="6:6">
      <c r="F86" s="109"/>
    </row>
    <row r="87" spans="6:6">
      <c r="F87" s="109"/>
    </row>
    <row r="88" spans="6:6">
      <c r="F88" s="109"/>
    </row>
    <row r="89" spans="6:6">
      <c r="F89" s="109"/>
    </row>
    <row r="90" spans="6:6">
      <c r="F90" s="109"/>
    </row>
    <row r="91" spans="6:6">
      <c r="F91" s="109"/>
    </row>
    <row r="92" spans="6:6">
      <c r="F92" s="109"/>
    </row>
    <row r="93" spans="6:6">
      <c r="F93" s="109"/>
    </row>
    <row r="94" spans="6:6">
      <c r="F94" s="109"/>
    </row>
    <row r="95" spans="6:6">
      <c r="F95" s="109"/>
    </row>
    <row r="96" spans="6:6">
      <c r="F96" s="109"/>
    </row>
    <row r="97" spans="6:6">
      <c r="F97" s="109"/>
    </row>
    <row r="98" spans="6:6">
      <c r="F98" s="109"/>
    </row>
    <row r="99" spans="6:6">
      <c r="F99" s="109"/>
    </row>
    <row r="100" spans="6:6">
      <c r="F100" s="109"/>
    </row>
    <row r="101" spans="6:6">
      <c r="F101" s="109"/>
    </row>
    <row r="102" spans="6:6">
      <c r="F102" s="109"/>
    </row>
    <row r="103" spans="6:6">
      <c r="F103" s="109"/>
    </row>
    <row r="104" spans="6:6">
      <c r="F104" s="109"/>
    </row>
    <row r="105" spans="6:6">
      <c r="F105" s="109"/>
    </row>
    <row r="106" spans="6:6">
      <c r="F106" s="109"/>
    </row>
    <row r="107" spans="6:6">
      <c r="F107" s="109"/>
    </row>
    <row r="108" spans="6:6">
      <c r="F108" s="109"/>
    </row>
    <row r="109" spans="6:6">
      <c r="F109" s="109"/>
    </row>
    <row r="110" spans="6:6">
      <c r="F110" s="109"/>
    </row>
    <row r="111" spans="6:6">
      <c r="F111" s="109"/>
    </row>
    <row r="112" spans="6:6">
      <c r="F112" s="109"/>
    </row>
    <row r="113" spans="6:6">
      <c r="F113" s="109"/>
    </row>
    <row r="114" spans="6:6">
      <c r="F114" s="109"/>
    </row>
    <row r="115" spans="6:6">
      <c r="F115" s="109"/>
    </row>
    <row r="116" spans="6:6">
      <c r="F116" s="109"/>
    </row>
    <row r="117" spans="6:6">
      <c r="F117" s="109"/>
    </row>
    <row r="118" spans="6:6">
      <c r="F118" s="109"/>
    </row>
    <row r="119" spans="6:6">
      <c r="F119" s="109"/>
    </row>
    <row r="120" spans="6:6">
      <c r="F120" s="109"/>
    </row>
    <row r="121" spans="6:6">
      <c r="F121" s="109"/>
    </row>
    <row r="122" spans="6:6">
      <c r="F122" s="109"/>
    </row>
    <row r="123" spans="6:6">
      <c r="F123" s="109"/>
    </row>
    <row r="124" spans="6:6">
      <c r="F124" s="109"/>
    </row>
    <row r="125" spans="6:6">
      <c r="F125" s="109"/>
    </row>
    <row r="126" spans="6:6">
      <c r="F126" s="109"/>
    </row>
    <row r="127" spans="6:6">
      <c r="F127" s="109"/>
    </row>
    <row r="128" spans="6:6">
      <c r="F128" s="109"/>
    </row>
    <row r="129" spans="6:6">
      <c r="F129" s="109"/>
    </row>
    <row r="130" spans="6:6">
      <c r="F130" s="109"/>
    </row>
    <row r="131" spans="6:6">
      <c r="F131" s="109"/>
    </row>
    <row r="132" spans="6:6">
      <c r="F132" s="109"/>
    </row>
    <row r="133" spans="6:6">
      <c r="F133" s="109"/>
    </row>
    <row r="134" spans="6:6">
      <c r="F134" s="109"/>
    </row>
    <row r="135" spans="6:6">
      <c r="F135" s="109"/>
    </row>
    <row r="136" spans="6:6">
      <c r="F136" s="109"/>
    </row>
    <row r="137" spans="6:6">
      <c r="F137" s="109"/>
    </row>
    <row r="138" spans="6:6">
      <c r="F138" s="109"/>
    </row>
    <row r="139" spans="6:6">
      <c r="F139" s="109"/>
    </row>
    <row r="140" spans="6:6">
      <c r="F140" s="109"/>
    </row>
    <row r="141" spans="6:6">
      <c r="F141" s="109"/>
    </row>
    <row r="142" spans="6:6">
      <c r="F142" s="109"/>
    </row>
    <row r="143" spans="6:6">
      <c r="F143" s="109"/>
    </row>
    <row r="144" spans="6:6">
      <c r="F144" s="109"/>
    </row>
    <row r="145" spans="6:6">
      <c r="F145" s="109"/>
    </row>
    <row r="146" spans="6:6">
      <c r="F146" s="109"/>
    </row>
    <row r="147" spans="6:6">
      <c r="F147" s="109"/>
    </row>
    <row r="148" spans="6:6">
      <c r="F148" s="109"/>
    </row>
    <row r="149" spans="6:6">
      <c r="F149" s="109"/>
    </row>
    <row r="150" spans="6:6">
      <c r="F150" s="109"/>
    </row>
    <row r="151" spans="6:6">
      <c r="F151" s="109"/>
    </row>
    <row r="152" spans="6:6">
      <c r="F152" s="109"/>
    </row>
    <row r="153" spans="6:6">
      <c r="F153" s="109"/>
    </row>
    <row r="154" spans="6:6">
      <c r="F154" s="109"/>
    </row>
    <row r="155" spans="6:6">
      <c r="F155" s="109"/>
    </row>
    <row r="156" spans="6:6">
      <c r="F156" s="109"/>
    </row>
    <row r="157" spans="6:6">
      <c r="F157" s="109"/>
    </row>
    <row r="158" spans="6:6">
      <c r="F158" s="109"/>
    </row>
    <row r="159" spans="6:6">
      <c r="F159" s="109"/>
    </row>
    <row r="160" spans="6:6">
      <c r="F160" s="109"/>
    </row>
    <row r="161" spans="6:6">
      <c r="F161" s="109"/>
    </row>
    <row r="162" spans="6:6">
      <c r="F162" s="109"/>
    </row>
    <row r="163" spans="6:6">
      <c r="F163" s="109"/>
    </row>
    <row r="164" spans="6:6">
      <c r="F164" s="109"/>
    </row>
    <row r="165" spans="6:6">
      <c r="F165" s="109"/>
    </row>
    <row r="166" spans="6:6">
      <c r="F166" s="109"/>
    </row>
    <row r="167" spans="6:6">
      <c r="F167" s="109"/>
    </row>
    <row r="168" spans="6:6">
      <c r="F168" s="109"/>
    </row>
    <row r="169" spans="6:6">
      <c r="F169" s="109"/>
    </row>
    <row r="170" spans="6:6">
      <c r="F170" s="109"/>
    </row>
    <row r="171" spans="6:6">
      <c r="F171" s="109"/>
    </row>
    <row r="172" spans="6:6">
      <c r="F172" s="109"/>
    </row>
    <row r="173" spans="6:6">
      <c r="F173" s="109"/>
    </row>
    <row r="174" spans="6:6">
      <c r="F174" s="109"/>
    </row>
    <row r="175" spans="6:6">
      <c r="F175" s="109"/>
    </row>
    <row r="176" spans="6:6">
      <c r="F176" s="109"/>
    </row>
    <row r="177" spans="6:6">
      <c r="F177" s="109"/>
    </row>
    <row r="178" spans="6:6">
      <c r="F178" s="109"/>
    </row>
    <row r="179" spans="6:6">
      <c r="F179" s="109"/>
    </row>
    <row r="180" spans="6:6">
      <c r="F180" s="109"/>
    </row>
    <row r="181" spans="6:6">
      <c r="F181" s="109"/>
    </row>
    <row r="182" spans="6:6">
      <c r="F182" s="109"/>
    </row>
    <row r="183" spans="6:6">
      <c r="F183" s="109"/>
    </row>
    <row r="184" spans="6:6">
      <c r="F184" s="109"/>
    </row>
    <row r="185" spans="6:6">
      <c r="F185" s="109"/>
    </row>
    <row r="186" spans="6:6">
      <c r="F186" s="109"/>
    </row>
  </sheetData>
  <mergeCells count="1">
    <mergeCell ref="A4:F4"/>
  </mergeCells>
  <printOptions horizontalCentered="1"/>
  <pageMargins left="0.70833333333333304" right="0.70833333333333304" top="0.78749999999999998" bottom="0.78749999999999998" header="0.51180555555555496" footer="0.51180555555555496"/>
  <pageSetup paperSize="9" scale="92" firstPageNumber="0" orientation="portrait" horizontalDpi="300" verticalDpi="300" r:id="rId1"/>
  <rowBreaks count="1" manualBreakCount="1">
    <brk id="27" max="16383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5"/>
  <sheetViews>
    <sheetView topLeftCell="A40" zoomScaleNormal="100" workbookViewId="0">
      <selection activeCell="L72" sqref="L72"/>
    </sheetView>
  </sheetViews>
  <sheetFormatPr defaultRowHeight="15"/>
  <cols>
    <col min="1" max="1" width="9.140625" customWidth="1"/>
    <col min="2" max="2" width="15.140625" customWidth="1"/>
    <col min="3" max="3" width="102" customWidth="1"/>
    <col min="4" max="4" width="9.140625" customWidth="1"/>
    <col min="5" max="5" width="10.5703125" customWidth="1"/>
    <col min="6" max="6" width="9.5703125" customWidth="1"/>
    <col min="7" max="7" width="11.7109375" customWidth="1"/>
    <col min="8" max="1017" width="9.140625" customWidth="1"/>
  </cols>
  <sheetData>
    <row r="1" spans="1:9" ht="19.5">
      <c r="A1" s="225" t="s">
        <v>46</v>
      </c>
      <c r="B1" s="225"/>
      <c r="C1" s="225"/>
      <c r="D1" s="225"/>
      <c r="E1" s="225"/>
      <c r="F1" s="225"/>
      <c r="G1" s="225"/>
    </row>
    <row r="3" spans="1:9">
      <c r="A3" s="87" t="s">
        <v>38</v>
      </c>
      <c r="B3" s="88" t="s">
        <v>754</v>
      </c>
      <c r="C3" s="89"/>
      <c r="D3" s="89"/>
      <c r="E3" s="89"/>
      <c r="F3" s="89"/>
      <c r="G3" s="90"/>
    </row>
    <row r="4" spans="1:9">
      <c r="A4" s="91" t="s">
        <v>39</v>
      </c>
      <c r="B4" s="92" t="s">
        <v>755</v>
      </c>
      <c r="C4" s="93"/>
      <c r="D4" s="93"/>
      <c r="E4" s="93"/>
      <c r="F4" s="93"/>
      <c r="G4" s="94"/>
    </row>
    <row r="6" spans="1:9">
      <c r="A6" s="120" t="s">
        <v>47</v>
      </c>
      <c r="B6" s="121" t="s">
        <v>48</v>
      </c>
      <c r="C6" s="121" t="s">
        <v>49</v>
      </c>
      <c r="D6" s="121" t="s">
        <v>50</v>
      </c>
      <c r="E6" s="121" t="s">
        <v>51</v>
      </c>
      <c r="F6" s="121" t="s">
        <v>52</v>
      </c>
      <c r="G6" s="122" t="s">
        <v>53</v>
      </c>
    </row>
    <row r="8" spans="1:9">
      <c r="A8" s="123" t="s">
        <v>54</v>
      </c>
      <c r="B8" s="96">
        <v>1</v>
      </c>
      <c r="C8" s="142" t="s">
        <v>73</v>
      </c>
      <c r="D8" s="98"/>
      <c r="E8" s="98"/>
      <c r="F8" s="98"/>
      <c r="G8" s="127"/>
    </row>
    <row r="9" spans="1:9">
      <c r="A9" s="191">
        <v>1</v>
      </c>
      <c r="B9" s="134" t="s">
        <v>141</v>
      </c>
      <c r="C9" s="150" t="s">
        <v>170</v>
      </c>
      <c r="D9" s="128" t="s">
        <v>78</v>
      </c>
      <c r="E9" s="154">
        <v>377</v>
      </c>
      <c r="F9" s="379"/>
      <c r="G9" s="158">
        <f t="shared" ref="G9:G21" si="0">E9*F9</f>
        <v>0</v>
      </c>
      <c r="H9" s="159"/>
      <c r="I9" s="159"/>
    </row>
    <row r="10" spans="1:9">
      <c r="A10" s="191">
        <v>2</v>
      </c>
      <c r="B10" s="143" t="s">
        <v>77</v>
      </c>
      <c r="C10" s="135" t="s">
        <v>143</v>
      </c>
      <c r="D10" s="128" t="s">
        <v>78</v>
      </c>
      <c r="E10" s="154">
        <v>213</v>
      </c>
      <c r="F10" s="379"/>
      <c r="G10" s="158">
        <f t="shared" si="0"/>
        <v>0</v>
      </c>
      <c r="H10" s="159"/>
      <c r="I10" s="159"/>
    </row>
    <row r="11" spans="1:9">
      <c r="A11" s="191">
        <v>3</v>
      </c>
      <c r="B11" s="134" t="s">
        <v>79</v>
      </c>
      <c r="C11" s="144" t="s">
        <v>80</v>
      </c>
      <c r="D11" s="128" t="s">
        <v>81</v>
      </c>
      <c r="E11" s="154">
        <v>2</v>
      </c>
      <c r="F11" s="379"/>
      <c r="G11" s="158">
        <f t="shared" si="0"/>
        <v>0</v>
      </c>
    </row>
    <row r="12" spans="1:9" s="147" customFormat="1">
      <c r="A12" s="191">
        <v>4</v>
      </c>
      <c r="B12" s="134" t="s">
        <v>82</v>
      </c>
      <c r="C12" s="144" t="s">
        <v>83</v>
      </c>
      <c r="D12" s="149" t="s">
        <v>84</v>
      </c>
      <c r="E12" s="154">
        <v>36</v>
      </c>
      <c r="F12" s="379"/>
      <c r="G12" s="158">
        <f t="shared" si="0"/>
        <v>0</v>
      </c>
    </row>
    <row r="13" spans="1:9" s="147" customFormat="1">
      <c r="A13" s="191">
        <v>5</v>
      </c>
      <c r="B13" s="206" t="s">
        <v>171</v>
      </c>
      <c r="C13" s="206" t="s">
        <v>172</v>
      </c>
      <c r="D13" s="201" t="s">
        <v>78</v>
      </c>
      <c r="E13" s="202">
        <v>316</v>
      </c>
      <c r="F13" s="380"/>
      <c r="G13" s="205">
        <f>E13*F13</f>
        <v>0</v>
      </c>
    </row>
    <row r="14" spans="1:9">
      <c r="A14" s="191">
        <v>6</v>
      </c>
      <c r="B14" s="134" t="s">
        <v>127</v>
      </c>
      <c r="C14" s="156" t="s">
        <v>142</v>
      </c>
      <c r="D14" s="149" t="s">
        <v>84</v>
      </c>
      <c r="E14" s="154">
        <v>116</v>
      </c>
      <c r="F14" s="379"/>
      <c r="G14" s="158">
        <f t="shared" si="0"/>
        <v>0</v>
      </c>
    </row>
    <row r="15" spans="1:9">
      <c r="A15" s="191">
        <v>7</v>
      </c>
      <c r="B15" s="134" t="s">
        <v>85</v>
      </c>
      <c r="C15" s="144" t="s">
        <v>153</v>
      </c>
      <c r="D15" s="128" t="s">
        <v>84</v>
      </c>
      <c r="E15" s="154">
        <v>116</v>
      </c>
      <c r="F15" s="379"/>
      <c r="G15" s="158">
        <f t="shared" si="0"/>
        <v>0</v>
      </c>
    </row>
    <row r="16" spans="1:9" s="147" customFormat="1">
      <c r="A16" s="191">
        <v>8</v>
      </c>
      <c r="B16" s="181" t="s">
        <v>121</v>
      </c>
      <c r="C16" s="178" t="s">
        <v>152</v>
      </c>
      <c r="D16" s="149" t="s">
        <v>84</v>
      </c>
      <c r="E16" s="154">
        <v>116</v>
      </c>
      <c r="F16" s="379"/>
      <c r="G16" s="158">
        <f t="shared" si="0"/>
        <v>0</v>
      </c>
    </row>
    <row r="17" spans="1:7">
      <c r="A17" s="191">
        <v>9</v>
      </c>
      <c r="B17" s="134" t="s">
        <v>86</v>
      </c>
      <c r="C17" s="144" t="s">
        <v>87</v>
      </c>
      <c r="D17" s="128" t="s">
        <v>84</v>
      </c>
      <c r="E17" s="154">
        <v>116</v>
      </c>
      <c r="F17" s="379"/>
      <c r="G17" s="158">
        <f t="shared" si="0"/>
        <v>0</v>
      </c>
    </row>
    <row r="18" spans="1:7">
      <c r="A18" s="191">
        <v>10</v>
      </c>
      <c r="B18" s="134" t="s">
        <v>88</v>
      </c>
      <c r="C18" s="130" t="s">
        <v>89</v>
      </c>
      <c r="D18" s="128" t="s">
        <v>78</v>
      </c>
      <c r="E18" s="154">
        <v>725</v>
      </c>
      <c r="F18" s="379"/>
      <c r="G18" s="158">
        <f t="shared" si="0"/>
        <v>0</v>
      </c>
    </row>
    <row r="19" spans="1:7">
      <c r="A19" s="191">
        <v>11</v>
      </c>
      <c r="B19" s="134" t="s">
        <v>92</v>
      </c>
      <c r="C19" s="130" t="s">
        <v>122</v>
      </c>
      <c r="D19" s="128" t="s">
        <v>84</v>
      </c>
      <c r="E19" s="154">
        <v>116</v>
      </c>
      <c r="F19" s="379"/>
      <c r="G19" s="158">
        <f t="shared" si="0"/>
        <v>0</v>
      </c>
    </row>
    <row r="20" spans="1:7">
      <c r="A20" s="191">
        <v>12</v>
      </c>
      <c r="B20" s="134" t="s">
        <v>90</v>
      </c>
      <c r="C20" s="130" t="s">
        <v>91</v>
      </c>
      <c r="D20" s="128" t="s">
        <v>78</v>
      </c>
      <c r="E20" s="154">
        <v>725</v>
      </c>
      <c r="F20" s="379"/>
      <c r="G20" s="158">
        <f t="shared" si="0"/>
        <v>0</v>
      </c>
    </row>
    <row r="21" spans="1:7" s="147" customFormat="1">
      <c r="A21" s="191">
        <v>13</v>
      </c>
      <c r="B21" s="134" t="s">
        <v>93</v>
      </c>
      <c r="C21" s="144" t="s">
        <v>94</v>
      </c>
      <c r="D21" s="149" t="s">
        <v>81</v>
      </c>
      <c r="E21" s="154">
        <v>2</v>
      </c>
      <c r="F21" s="379"/>
      <c r="G21" s="158">
        <f t="shared" si="0"/>
        <v>0</v>
      </c>
    </row>
    <row r="22" spans="1:7">
      <c r="A22" s="136"/>
      <c r="B22" s="137" t="s">
        <v>64</v>
      </c>
      <c r="C22" s="138" t="s">
        <v>95</v>
      </c>
      <c r="D22" s="139"/>
      <c r="E22" s="140"/>
      <c r="F22" s="140"/>
      <c r="G22" s="141">
        <f>SUM(G9:G21)</f>
        <v>0</v>
      </c>
    </row>
    <row r="23" spans="1:7" s="147" customFormat="1">
      <c r="A23" s="160"/>
      <c r="B23" s="161"/>
      <c r="C23" s="162"/>
      <c r="D23" s="163"/>
      <c r="E23" s="164"/>
      <c r="F23" s="164"/>
      <c r="G23" s="165"/>
    </row>
    <row r="24" spans="1:7">
      <c r="A24" s="123" t="s">
        <v>54</v>
      </c>
      <c r="B24" s="96">
        <v>5</v>
      </c>
      <c r="C24" s="142" t="s">
        <v>74</v>
      </c>
      <c r="D24" s="98"/>
      <c r="E24" s="126"/>
      <c r="F24" s="98"/>
      <c r="G24" s="127"/>
    </row>
    <row r="25" spans="1:7" s="147" customFormat="1">
      <c r="A25" s="179">
        <v>14</v>
      </c>
      <c r="B25" s="146" t="s">
        <v>96</v>
      </c>
      <c r="C25" s="144" t="s">
        <v>175</v>
      </c>
      <c r="D25" s="149" t="s">
        <v>78</v>
      </c>
      <c r="E25" s="154">
        <v>60</v>
      </c>
      <c r="F25" s="378"/>
      <c r="G25" s="151">
        <f t="shared" ref="G25:G35" si="1">E25*F25</f>
        <v>0</v>
      </c>
    </row>
    <row r="26" spans="1:7">
      <c r="A26" s="179">
        <v>15</v>
      </c>
      <c r="B26" s="129" t="s">
        <v>96</v>
      </c>
      <c r="C26" s="130" t="s">
        <v>175</v>
      </c>
      <c r="D26" s="128" t="s">
        <v>78</v>
      </c>
      <c r="E26" s="154">
        <v>60</v>
      </c>
      <c r="F26" s="378"/>
      <c r="G26" s="151">
        <f t="shared" si="1"/>
        <v>0</v>
      </c>
    </row>
    <row r="27" spans="1:7">
      <c r="A27" s="179">
        <v>16</v>
      </c>
      <c r="B27" s="129" t="s">
        <v>97</v>
      </c>
      <c r="C27" s="130" t="s">
        <v>128</v>
      </c>
      <c r="D27" s="128" t="s">
        <v>78</v>
      </c>
      <c r="E27" s="154">
        <v>470</v>
      </c>
      <c r="F27" s="378"/>
      <c r="G27" s="151">
        <f t="shared" si="1"/>
        <v>0</v>
      </c>
    </row>
    <row r="28" spans="1:7" s="147" customFormat="1">
      <c r="A28" s="179">
        <v>17</v>
      </c>
      <c r="B28" s="146" t="s">
        <v>123</v>
      </c>
      <c r="C28" s="144" t="s">
        <v>156</v>
      </c>
      <c r="D28" s="149" t="s">
        <v>78</v>
      </c>
      <c r="E28" s="154">
        <v>200</v>
      </c>
      <c r="F28" s="378"/>
      <c r="G28" s="151">
        <f t="shared" si="1"/>
        <v>0</v>
      </c>
    </row>
    <row r="29" spans="1:7">
      <c r="A29" s="179">
        <v>18</v>
      </c>
      <c r="B29" s="144" t="s">
        <v>99</v>
      </c>
      <c r="C29" s="130" t="s">
        <v>157</v>
      </c>
      <c r="D29" s="152" t="s">
        <v>78</v>
      </c>
      <c r="E29" s="154">
        <v>39</v>
      </c>
      <c r="F29" s="378"/>
      <c r="G29" s="151">
        <f t="shared" si="1"/>
        <v>0</v>
      </c>
    </row>
    <row r="30" spans="1:7" s="147" customFormat="1">
      <c r="A30" s="179">
        <v>19</v>
      </c>
      <c r="B30" s="144" t="s">
        <v>99</v>
      </c>
      <c r="C30" s="144" t="s">
        <v>158</v>
      </c>
      <c r="D30" s="152" t="s">
        <v>78</v>
      </c>
      <c r="E30" s="154">
        <v>137</v>
      </c>
      <c r="F30" s="378"/>
      <c r="G30" s="151">
        <f t="shared" ref="G30" si="2">E30*F30</f>
        <v>0</v>
      </c>
    </row>
    <row r="31" spans="1:7">
      <c r="A31" s="179">
        <v>20</v>
      </c>
      <c r="B31" s="129" t="s">
        <v>98</v>
      </c>
      <c r="C31" s="130" t="s">
        <v>159</v>
      </c>
      <c r="D31" s="152" t="s">
        <v>78</v>
      </c>
      <c r="E31" s="131">
        <v>39</v>
      </c>
      <c r="F31" s="378"/>
      <c r="G31" s="151">
        <f t="shared" si="1"/>
        <v>0</v>
      </c>
    </row>
    <row r="32" spans="1:7" s="153" customFormat="1">
      <c r="A32" s="179">
        <v>21</v>
      </c>
      <c r="B32" s="130" t="s">
        <v>100</v>
      </c>
      <c r="C32" s="130" t="s">
        <v>160</v>
      </c>
      <c r="D32" s="152" t="s">
        <v>78</v>
      </c>
      <c r="E32" s="131">
        <v>39</v>
      </c>
      <c r="F32" s="378"/>
      <c r="G32" s="151">
        <f t="shared" si="1"/>
        <v>0</v>
      </c>
    </row>
    <row r="33" spans="1:7" s="155" customFormat="1">
      <c r="A33" s="179">
        <v>22</v>
      </c>
      <c r="B33" s="144" t="s">
        <v>100</v>
      </c>
      <c r="C33" s="144" t="s">
        <v>161</v>
      </c>
      <c r="D33" s="152" t="s">
        <v>78</v>
      </c>
      <c r="E33" s="154">
        <v>137</v>
      </c>
      <c r="F33" s="378"/>
      <c r="G33" s="151">
        <f t="shared" ref="G33" si="3">E33*F33</f>
        <v>0</v>
      </c>
    </row>
    <row r="34" spans="1:7" s="155" customFormat="1">
      <c r="A34" s="179">
        <v>23</v>
      </c>
      <c r="B34" s="181" t="s">
        <v>129</v>
      </c>
      <c r="C34" s="182" t="s">
        <v>162</v>
      </c>
      <c r="D34" s="133" t="s">
        <v>78</v>
      </c>
      <c r="E34" s="154">
        <v>137</v>
      </c>
      <c r="F34" s="379"/>
      <c r="G34" s="151">
        <f t="shared" ref="G34" si="4">E34*F34</f>
        <v>0</v>
      </c>
    </row>
    <row r="35" spans="1:7" s="153" customFormat="1">
      <c r="A35" s="179">
        <v>24</v>
      </c>
      <c r="B35" s="181" t="s">
        <v>129</v>
      </c>
      <c r="C35" s="182" t="s">
        <v>163</v>
      </c>
      <c r="D35" s="133" t="s">
        <v>78</v>
      </c>
      <c r="E35" s="131">
        <v>39</v>
      </c>
      <c r="F35" s="379"/>
      <c r="G35" s="151">
        <f t="shared" si="1"/>
        <v>0</v>
      </c>
    </row>
    <row r="36" spans="1:7" s="155" customFormat="1">
      <c r="A36" s="179">
        <v>25</v>
      </c>
      <c r="B36" s="134" t="s">
        <v>124</v>
      </c>
      <c r="C36" s="150" t="s">
        <v>165</v>
      </c>
      <c r="D36" s="157" t="s">
        <v>78</v>
      </c>
      <c r="E36" s="154">
        <v>75</v>
      </c>
      <c r="F36" s="379"/>
      <c r="G36" s="151">
        <f t="shared" ref="G36" si="5">F36*E36</f>
        <v>0</v>
      </c>
    </row>
    <row r="37" spans="1:7" s="153" customFormat="1">
      <c r="A37" s="179">
        <v>26</v>
      </c>
      <c r="B37" s="134" t="s">
        <v>124</v>
      </c>
      <c r="C37" s="150" t="s">
        <v>164</v>
      </c>
      <c r="D37" s="157" t="s">
        <v>78</v>
      </c>
      <c r="E37" s="154">
        <v>335</v>
      </c>
      <c r="F37" s="379"/>
      <c r="G37" s="151">
        <f t="shared" ref="G37:G44" si="6">F37*E37</f>
        <v>0</v>
      </c>
    </row>
    <row r="38" spans="1:7" s="155" customFormat="1">
      <c r="A38" s="179">
        <v>27</v>
      </c>
      <c r="B38" s="180" t="s">
        <v>146</v>
      </c>
      <c r="C38" s="180" t="s">
        <v>147</v>
      </c>
      <c r="D38" s="149" t="s">
        <v>78</v>
      </c>
      <c r="E38" s="154">
        <v>43</v>
      </c>
      <c r="F38" s="378"/>
      <c r="G38" s="151">
        <f t="shared" si="6"/>
        <v>0</v>
      </c>
    </row>
    <row r="39" spans="1:7" s="155" customFormat="1">
      <c r="A39" s="179">
        <v>28</v>
      </c>
      <c r="B39" s="204" t="s">
        <v>166</v>
      </c>
      <c r="C39" s="204" t="s">
        <v>173</v>
      </c>
      <c r="D39" s="201" t="s">
        <v>78</v>
      </c>
      <c r="E39" s="202">
        <v>37</v>
      </c>
      <c r="F39" s="381"/>
      <c r="G39" s="203">
        <f>F39*E39</f>
        <v>0</v>
      </c>
    </row>
    <row r="40" spans="1:7" s="155" customFormat="1">
      <c r="A40" s="179">
        <v>29</v>
      </c>
      <c r="B40" s="134" t="s">
        <v>101</v>
      </c>
      <c r="C40" s="156" t="s">
        <v>167</v>
      </c>
      <c r="D40" s="149" t="s">
        <v>78</v>
      </c>
      <c r="E40" s="154">
        <v>335</v>
      </c>
      <c r="F40" s="378"/>
      <c r="G40" s="151">
        <f t="shared" si="6"/>
        <v>0</v>
      </c>
    </row>
    <row r="41" spans="1:7" s="155" customFormat="1" ht="15" customHeight="1">
      <c r="A41" s="179">
        <v>30</v>
      </c>
      <c r="B41" s="134" t="s">
        <v>101</v>
      </c>
      <c r="C41" s="156" t="s">
        <v>168</v>
      </c>
      <c r="D41" s="149" t="s">
        <v>78</v>
      </c>
      <c r="E41" s="154">
        <v>75</v>
      </c>
      <c r="F41" s="378"/>
      <c r="G41" s="151">
        <f t="shared" si="6"/>
        <v>0</v>
      </c>
    </row>
    <row r="42" spans="1:7" s="155" customFormat="1" ht="15" customHeight="1">
      <c r="A42" s="179">
        <v>31</v>
      </c>
      <c r="B42" s="181" t="s">
        <v>144</v>
      </c>
      <c r="C42" s="185" t="s">
        <v>145</v>
      </c>
      <c r="D42" s="133" t="s">
        <v>78</v>
      </c>
      <c r="E42" s="189">
        <v>43</v>
      </c>
      <c r="F42" s="379"/>
      <c r="G42" s="151">
        <f t="shared" si="6"/>
        <v>0</v>
      </c>
    </row>
    <row r="43" spans="1:7" s="155" customFormat="1" ht="15" customHeight="1">
      <c r="A43" s="179">
        <v>32</v>
      </c>
      <c r="B43" s="134" t="s">
        <v>101</v>
      </c>
      <c r="C43" s="156" t="s">
        <v>169</v>
      </c>
      <c r="D43" s="149" t="s">
        <v>78</v>
      </c>
      <c r="E43" s="154">
        <v>37</v>
      </c>
      <c r="F43" s="378"/>
      <c r="G43" s="151">
        <f t="shared" ref="G43" si="7">F43*E43</f>
        <v>0</v>
      </c>
    </row>
    <row r="44" spans="1:7">
      <c r="A44" s="179">
        <v>33</v>
      </c>
      <c r="B44" s="129" t="s">
        <v>130</v>
      </c>
      <c r="C44" s="130" t="s">
        <v>102</v>
      </c>
      <c r="D44" s="128" t="s">
        <v>81</v>
      </c>
      <c r="E44" s="154">
        <v>236</v>
      </c>
      <c r="F44" s="378"/>
      <c r="G44" s="151">
        <f t="shared" si="6"/>
        <v>0</v>
      </c>
    </row>
    <row r="45" spans="1:7">
      <c r="A45" s="136"/>
      <c r="B45" s="137"/>
      <c r="C45" s="138" t="s">
        <v>103</v>
      </c>
      <c r="D45" s="139"/>
      <c r="E45" s="140"/>
      <c r="F45" s="140"/>
      <c r="G45" s="141">
        <f>SUM(G25:G44)</f>
        <v>0</v>
      </c>
    </row>
    <row r="47" spans="1:7">
      <c r="A47" s="123" t="s">
        <v>54</v>
      </c>
      <c r="B47" s="96">
        <v>91</v>
      </c>
      <c r="C47" s="142" t="s">
        <v>75</v>
      </c>
      <c r="D47" s="125"/>
      <c r="E47" s="126"/>
      <c r="F47" s="126"/>
      <c r="G47" s="127"/>
    </row>
    <row r="48" spans="1:7">
      <c r="A48" s="186">
        <v>34</v>
      </c>
      <c r="B48" s="194">
        <v>59217421</v>
      </c>
      <c r="C48" s="195" t="s">
        <v>105</v>
      </c>
      <c r="D48" s="196" t="s">
        <v>104</v>
      </c>
      <c r="E48" s="192">
        <v>283</v>
      </c>
      <c r="F48" s="378"/>
      <c r="G48" s="190">
        <f t="shared" ref="G48:G54" si="8">E48*F48</f>
        <v>0</v>
      </c>
    </row>
    <row r="49" spans="1:7">
      <c r="A49" s="193">
        <v>35</v>
      </c>
      <c r="B49" s="194">
        <v>59217472</v>
      </c>
      <c r="C49" s="195" t="s">
        <v>106</v>
      </c>
      <c r="D49" s="196" t="s">
        <v>104</v>
      </c>
      <c r="E49" s="192">
        <v>192</v>
      </c>
      <c r="F49" s="378"/>
      <c r="G49" s="190">
        <f t="shared" si="8"/>
        <v>0</v>
      </c>
    </row>
    <row r="50" spans="1:7">
      <c r="A50" s="186">
        <v>36</v>
      </c>
      <c r="B50" s="194">
        <v>59217476</v>
      </c>
      <c r="C50" s="195" t="s">
        <v>107</v>
      </c>
      <c r="D50" s="196" t="s">
        <v>104</v>
      </c>
      <c r="E50" s="192">
        <v>72</v>
      </c>
      <c r="F50" s="378"/>
      <c r="G50" s="190">
        <f t="shared" si="8"/>
        <v>0</v>
      </c>
    </row>
    <row r="51" spans="1:7">
      <c r="A51" s="193">
        <v>37</v>
      </c>
      <c r="B51" s="194">
        <v>59217480</v>
      </c>
      <c r="C51" s="197" t="s">
        <v>108</v>
      </c>
      <c r="D51" s="196" t="s">
        <v>104</v>
      </c>
      <c r="E51" s="192">
        <v>23</v>
      </c>
      <c r="F51" s="378"/>
      <c r="G51" s="190">
        <f t="shared" si="8"/>
        <v>0</v>
      </c>
    </row>
    <row r="52" spans="1:7">
      <c r="A52" s="186">
        <v>38</v>
      </c>
      <c r="B52" s="198" t="s">
        <v>109</v>
      </c>
      <c r="C52" s="199" t="s">
        <v>174</v>
      </c>
      <c r="D52" s="200" t="s">
        <v>81</v>
      </c>
      <c r="E52" s="192">
        <v>569</v>
      </c>
      <c r="F52" s="382"/>
      <c r="G52" s="190">
        <f>E52*F52</f>
        <v>0</v>
      </c>
    </row>
    <row r="53" spans="1:7">
      <c r="A53" s="193">
        <v>39</v>
      </c>
      <c r="B53" s="194" t="s">
        <v>110</v>
      </c>
      <c r="C53" s="197" t="s">
        <v>111</v>
      </c>
      <c r="D53" s="196" t="s">
        <v>81</v>
      </c>
      <c r="E53" s="192">
        <v>236</v>
      </c>
      <c r="F53" s="378"/>
      <c r="G53" s="190">
        <f t="shared" si="8"/>
        <v>0</v>
      </c>
    </row>
    <row r="54" spans="1:7" s="147" customFormat="1">
      <c r="A54" s="186">
        <v>40</v>
      </c>
      <c r="B54" s="194" t="s">
        <v>112</v>
      </c>
      <c r="C54" s="197" t="s">
        <v>113</v>
      </c>
      <c r="D54" s="196" t="s">
        <v>81</v>
      </c>
      <c r="E54" s="192">
        <v>236</v>
      </c>
      <c r="F54" s="378"/>
      <c r="G54" s="190">
        <f t="shared" si="8"/>
        <v>0</v>
      </c>
    </row>
    <row r="55" spans="1:7">
      <c r="A55" s="136"/>
      <c r="B55" s="137" t="s">
        <v>64</v>
      </c>
      <c r="C55" s="138" t="s">
        <v>114</v>
      </c>
      <c r="D55" s="139"/>
      <c r="E55" s="140"/>
      <c r="F55" s="140"/>
      <c r="G55" s="141">
        <f>SUM(G48:G54)</f>
        <v>0</v>
      </c>
    </row>
    <row r="56" spans="1:7" s="159" customFormat="1">
      <c r="A56" s="160"/>
      <c r="B56" s="161"/>
      <c r="C56" s="162"/>
      <c r="D56" s="163"/>
      <c r="E56" s="164"/>
      <c r="F56" s="164"/>
      <c r="G56" s="165"/>
    </row>
    <row r="57" spans="1:7" s="159" customFormat="1">
      <c r="A57" s="123" t="s">
        <v>54</v>
      </c>
      <c r="B57" s="96">
        <v>97</v>
      </c>
      <c r="C57" s="142" t="s">
        <v>125</v>
      </c>
      <c r="D57" s="97"/>
      <c r="E57" s="166"/>
      <c r="F57" s="148"/>
      <c r="G57" s="127"/>
    </row>
    <row r="58" spans="1:7" s="159" customFormat="1">
      <c r="A58" s="183">
        <v>41</v>
      </c>
      <c r="B58" s="168" t="s">
        <v>131</v>
      </c>
      <c r="C58" s="182" t="s">
        <v>132</v>
      </c>
      <c r="D58" s="167" t="s">
        <v>117</v>
      </c>
      <c r="E58" s="154">
        <v>214</v>
      </c>
      <c r="F58" s="383"/>
      <c r="G58" s="170">
        <f>E58*F58</f>
        <v>0</v>
      </c>
    </row>
    <row r="59" spans="1:7" s="159" customFormat="1">
      <c r="A59" s="183">
        <v>42</v>
      </c>
      <c r="B59" s="168" t="s">
        <v>133</v>
      </c>
      <c r="C59" s="171" t="s">
        <v>134</v>
      </c>
      <c r="D59" s="167" t="s">
        <v>117</v>
      </c>
      <c r="E59" s="169">
        <v>2140</v>
      </c>
      <c r="F59" s="383"/>
      <c r="G59" s="170">
        <f>E59*F59</f>
        <v>0</v>
      </c>
    </row>
    <row r="60" spans="1:7" s="159" customFormat="1">
      <c r="A60" s="183">
        <v>43</v>
      </c>
      <c r="B60" s="168" t="s">
        <v>135</v>
      </c>
      <c r="C60" s="171" t="s">
        <v>136</v>
      </c>
      <c r="D60" s="167" t="s">
        <v>117</v>
      </c>
      <c r="E60" s="169">
        <v>214</v>
      </c>
      <c r="F60" s="383"/>
      <c r="G60" s="170">
        <f>E60*F60</f>
        <v>0</v>
      </c>
    </row>
    <row r="61" spans="1:7" s="159" customFormat="1">
      <c r="A61" s="183">
        <v>44</v>
      </c>
      <c r="B61" s="168" t="s">
        <v>137</v>
      </c>
      <c r="C61" s="171" t="s">
        <v>138</v>
      </c>
      <c r="D61" s="167" t="s">
        <v>117</v>
      </c>
      <c r="E61" s="169">
        <v>214</v>
      </c>
      <c r="F61" s="383"/>
      <c r="G61" s="170">
        <f>E61*F61</f>
        <v>0</v>
      </c>
    </row>
    <row r="62" spans="1:7" s="159" customFormat="1">
      <c r="A62" s="172"/>
      <c r="B62" s="173" t="s">
        <v>64</v>
      </c>
      <c r="C62" s="174" t="s">
        <v>126</v>
      </c>
      <c r="D62" s="175"/>
      <c r="E62" s="176"/>
      <c r="F62" s="176"/>
      <c r="G62" s="177">
        <f>SUM(G58:G61)</f>
        <v>0</v>
      </c>
    </row>
    <row r="63" spans="1:7">
      <c r="A63" s="118"/>
      <c r="B63" s="105"/>
      <c r="D63" s="118"/>
      <c r="E63" s="119"/>
      <c r="F63" s="109"/>
      <c r="G63" s="110"/>
    </row>
    <row r="64" spans="1:7">
      <c r="A64" s="123" t="s">
        <v>54</v>
      </c>
      <c r="B64" s="96">
        <v>99</v>
      </c>
      <c r="C64" s="142" t="s">
        <v>76</v>
      </c>
      <c r="D64" s="125"/>
      <c r="E64" s="126"/>
      <c r="F64" s="126"/>
      <c r="G64" s="127"/>
    </row>
    <row r="65" spans="1:7">
      <c r="A65" s="184">
        <v>45</v>
      </c>
      <c r="B65" s="129" t="s">
        <v>115</v>
      </c>
      <c r="C65" s="130" t="s">
        <v>116</v>
      </c>
      <c r="D65" s="128" t="s">
        <v>117</v>
      </c>
      <c r="E65" s="154">
        <v>90</v>
      </c>
      <c r="F65" s="378"/>
      <c r="G65" s="132">
        <f>E65*F65</f>
        <v>0</v>
      </c>
    </row>
    <row r="66" spans="1:7">
      <c r="A66" s="179">
        <v>46</v>
      </c>
      <c r="B66" s="129" t="s">
        <v>118</v>
      </c>
      <c r="C66" s="130" t="s">
        <v>119</v>
      </c>
      <c r="D66" s="128" t="s">
        <v>117</v>
      </c>
      <c r="E66" s="154">
        <v>46</v>
      </c>
      <c r="F66" s="378"/>
      <c r="G66" s="132">
        <f>E66*F66</f>
        <v>0</v>
      </c>
    </row>
    <row r="67" spans="1:7">
      <c r="A67" s="136"/>
      <c r="B67" s="137" t="s">
        <v>64</v>
      </c>
      <c r="C67" s="138" t="s">
        <v>120</v>
      </c>
      <c r="D67" s="139"/>
      <c r="E67" s="140"/>
      <c r="F67" s="140"/>
      <c r="G67" s="141">
        <f>SUM(G65:G66)</f>
        <v>0</v>
      </c>
    </row>
    <row r="80" spans="1:7">
      <c r="G80" s="110"/>
    </row>
    <row r="81" spans="6:6">
      <c r="F81" s="109"/>
    </row>
    <row r="82" spans="6:6">
      <c r="F82" s="109"/>
    </row>
    <row r="83" spans="6:6">
      <c r="F83" s="109"/>
    </row>
    <row r="84" spans="6:6">
      <c r="F84" s="109"/>
    </row>
    <row r="85" spans="6:6">
      <c r="F85" s="109"/>
    </row>
    <row r="86" spans="6:6">
      <c r="F86" s="109"/>
    </row>
    <row r="87" spans="6:6">
      <c r="F87" s="109"/>
    </row>
    <row r="88" spans="6:6">
      <c r="F88" s="109"/>
    </row>
    <row r="89" spans="6:6">
      <c r="F89" s="109"/>
    </row>
    <row r="90" spans="6:6">
      <c r="F90" s="109"/>
    </row>
    <row r="91" spans="6:6">
      <c r="F91" s="109"/>
    </row>
    <row r="92" spans="6:6">
      <c r="F92" s="109"/>
    </row>
    <row r="93" spans="6:6">
      <c r="F93" s="109"/>
    </row>
    <row r="94" spans="6:6">
      <c r="F94" s="109"/>
    </row>
    <row r="95" spans="6:6">
      <c r="F95" s="109"/>
    </row>
    <row r="96" spans="6:6">
      <c r="F96" s="109"/>
    </row>
    <row r="97" spans="6:6">
      <c r="F97" s="109"/>
    </row>
    <row r="98" spans="6:6">
      <c r="F98" s="109"/>
    </row>
    <row r="99" spans="6:6">
      <c r="F99" s="109"/>
    </row>
    <row r="100" spans="6:6">
      <c r="F100" s="109"/>
    </row>
    <row r="101" spans="6:6">
      <c r="F101" s="109"/>
    </row>
    <row r="102" spans="6:6">
      <c r="F102" s="109"/>
    </row>
    <row r="103" spans="6:6">
      <c r="F103" s="109"/>
    </row>
    <row r="104" spans="6:6">
      <c r="F104" s="109"/>
    </row>
    <row r="105" spans="6:6">
      <c r="F105" s="109"/>
    </row>
    <row r="106" spans="6:6">
      <c r="F106" s="109"/>
    </row>
    <row r="107" spans="6:6">
      <c r="F107" s="109"/>
    </row>
    <row r="108" spans="6:6">
      <c r="F108" s="109"/>
    </row>
    <row r="109" spans="6:6">
      <c r="F109" s="109"/>
    </row>
    <row r="110" spans="6:6">
      <c r="F110" s="109"/>
    </row>
    <row r="111" spans="6:6">
      <c r="F111" s="109"/>
    </row>
    <row r="112" spans="6:6">
      <c r="F112" s="109"/>
    </row>
    <row r="113" spans="6:6">
      <c r="F113" s="109"/>
    </row>
    <row r="114" spans="6:6">
      <c r="F114" s="109"/>
    </row>
    <row r="115" spans="6:6">
      <c r="F115" s="109"/>
    </row>
    <row r="116" spans="6:6">
      <c r="F116" s="109"/>
    </row>
    <row r="117" spans="6:6">
      <c r="F117" s="109"/>
    </row>
    <row r="118" spans="6:6">
      <c r="F118" s="109"/>
    </row>
    <row r="119" spans="6:6">
      <c r="F119" s="109"/>
    </row>
    <row r="120" spans="6:6">
      <c r="F120" s="109"/>
    </row>
    <row r="121" spans="6:6">
      <c r="F121" s="109"/>
    </row>
    <row r="122" spans="6:6">
      <c r="F122" s="109"/>
    </row>
    <row r="123" spans="6:6">
      <c r="F123" s="109"/>
    </row>
    <row r="124" spans="6:6">
      <c r="F124" s="109"/>
    </row>
    <row r="125" spans="6:6">
      <c r="F125" s="109"/>
    </row>
    <row r="126" spans="6:6">
      <c r="F126" s="109"/>
    </row>
    <row r="127" spans="6:6">
      <c r="F127" s="109"/>
    </row>
    <row r="128" spans="6:6">
      <c r="F128" s="109"/>
    </row>
    <row r="129" spans="6:6">
      <c r="F129" s="109"/>
    </row>
    <row r="130" spans="6:6">
      <c r="F130" s="109"/>
    </row>
    <row r="131" spans="6:6">
      <c r="F131" s="109"/>
    </row>
    <row r="132" spans="6:6">
      <c r="F132" s="109"/>
    </row>
    <row r="133" spans="6:6">
      <c r="F133" s="109"/>
    </row>
    <row r="134" spans="6:6">
      <c r="F134" s="109"/>
    </row>
    <row r="135" spans="6:6">
      <c r="F135" s="109"/>
    </row>
    <row r="136" spans="6:6">
      <c r="F136" s="109"/>
    </row>
    <row r="137" spans="6:6">
      <c r="F137" s="109"/>
    </row>
    <row r="138" spans="6:6">
      <c r="F138" s="109"/>
    </row>
    <row r="139" spans="6:6">
      <c r="F139" s="109"/>
    </row>
    <row r="140" spans="6:6">
      <c r="F140" s="109"/>
    </row>
    <row r="141" spans="6:6">
      <c r="F141" s="109"/>
    </row>
    <row r="142" spans="6:6">
      <c r="F142" s="109"/>
    </row>
    <row r="143" spans="6:6">
      <c r="F143" s="109"/>
    </row>
    <row r="144" spans="6:6">
      <c r="F144" s="109"/>
    </row>
    <row r="145" spans="6:6">
      <c r="F145" s="109"/>
    </row>
    <row r="146" spans="6:6">
      <c r="F146" s="109"/>
    </row>
    <row r="147" spans="6:6">
      <c r="F147" s="109"/>
    </row>
    <row r="148" spans="6:6">
      <c r="F148" s="109"/>
    </row>
    <row r="149" spans="6:6">
      <c r="F149" s="109"/>
    </row>
    <row r="150" spans="6:6">
      <c r="F150" s="109"/>
    </row>
    <row r="151" spans="6:6">
      <c r="F151" s="109"/>
    </row>
    <row r="152" spans="6:6">
      <c r="F152" s="109"/>
    </row>
    <row r="153" spans="6:6">
      <c r="F153" s="109"/>
    </row>
    <row r="154" spans="6:6">
      <c r="F154" s="109"/>
    </row>
    <row r="155" spans="6:6">
      <c r="F155" s="109"/>
    </row>
    <row r="156" spans="6:6">
      <c r="F156" s="109"/>
    </row>
    <row r="157" spans="6:6">
      <c r="F157" s="109"/>
    </row>
    <row r="158" spans="6:6">
      <c r="F158" s="109"/>
    </row>
    <row r="159" spans="6:6">
      <c r="F159" s="109"/>
    </row>
    <row r="160" spans="6:6">
      <c r="F160" s="109"/>
    </row>
    <row r="161" spans="6:6">
      <c r="F161" s="109"/>
    </row>
    <row r="162" spans="6:6">
      <c r="F162" s="109"/>
    </row>
    <row r="163" spans="6:6">
      <c r="F163" s="109"/>
    </row>
    <row r="164" spans="6:6">
      <c r="F164" s="109"/>
    </row>
    <row r="165" spans="6:6">
      <c r="F165" s="109"/>
    </row>
    <row r="166" spans="6:6">
      <c r="F166" s="109"/>
    </row>
    <row r="167" spans="6:6">
      <c r="F167" s="109"/>
    </row>
    <row r="168" spans="6:6">
      <c r="F168" s="109"/>
    </row>
    <row r="169" spans="6:6">
      <c r="F169" s="109"/>
    </row>
    <row r="170" spans="6:6">
      <c r="F170" s="109"/>
    </row>
    <row r="171" spans="6:6">
      <c r="F171" s="109"/>
    </row>
    <row r="172" spans="6:6">
      <c r="F172" s="109"/>
    </row>
    <row r="173" spans="6:6">
      <c r="F173" s="109"/>
    </row>
    <row r="174" spans="6:6">
      <c r="F174" s="109"/>
    </row>
    <row r="175" spans="6:6">
      <c r="F175" s="109"/>
    </row>
    <row r="176" spans="6:6">
      <c r="F176" s="109"/>
    </row>
    <row r="177" spans="6:6">
      <c r="F177" s="109"/>
    </row>
    <row r="178" spans="6:6">
      <c r="F178" s="109"/>
    </row>
    <row r="179" spans="6:6">
      <c r="F179" s="109"/>
    </row>
    <row r="180" spans="6:6">
      <c r="F180" s="109"/>
    </row>
    <row r="181" spans="6:6">
      <c r="F181" s="109"/>
    </row>
    <row r="182" spans="6:6">
      <c r="F182" s="109"/>
    </row>
    <row r="183" spans="6:6">
      <c r="F183" s="109"/>
    </row>
    <row r="184" spans="6:6">
      <c r="F184" s="109"/>
    </row>
    <row r="185" spans="6:6">
      <c r="F185" s="109"/>
    </row>
    <row r="186" spans="6:6">
      <c r="F186" s="109"/>
    </row>
    <row r="187" spans="6:6">
      <c r="F187" s="109"/>
    </row>
    <row r="188" spans="6:6">
      <c r="F188" s="109"/>
    </row>
    <row r="189" spans="6:6">
      <c r="F189" s="109"/>
    </row>
    <row r="190" spans="6:6">
      <c r="F190" s="109"/>
    </row>
    <row r="191" spans="6:6">
      <c r="F191" s="109"/>
    </row>
    <row r="192" spans="6:6">
      <c r="F192" s="109"/>
    </row>
    <row r="193" spans="6:6">
      <c r="F193" s="109"/>
    </row>
    <row r="194" spans="6:6">
      <c r="F194" s="109"/>
    </row>
    <row r="195" spans="6:6">
      <c r="F195" s="109"/>
    </row>
  </sheetData>
  <mergeCells count="1">
    <mergeCell ref="A1:G1"/>
  </mergeCells>
  <phoneticPr fontId="22" type="noConversion"/>
  <printOptions horizontalCentered="1"/>
  <pageMargins left="0.70833333333333304" right="0.70833333333333304" top="0.78749999999999998" bottom="0.78749999999999998" header="0.51180555555555496" footer="0.51180555555555496"/>
  <pageSetup paperSize="9" scale="73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90056-4623-4B28-8B20-C61D96FD8B25}">
  <sheetPr>
    <pageSetUpPr fitToPage="1"/>
  </sheetPr>
  <dimension ref="B2:BM355"/>
  <sheetViews>
    <sheetView showGridLines="0" workbookViewId="0">
      <selection activeCell="J30" sqref="J30"/>
    </sheetView>
  </sheetViews>
  <sheetFormatPr defaultRowHeight="11.25"/>
  <cols>
    <col min="1" max="1" width="7.140625" style="226" customWidth="1"/>
    <col min="2" max="2" width="1.42578125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" style="226" customWidth="1"/>
    <col min="8" max="8" width="9.85546875" style="226" customWidth="1"/>
    <col min="9" max="9" width="17.28515625" style="352" customWidth="1"/>
    <col min="10" max="11" width="17.28515625" style="226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228" t="s">
        <v>176</v>
      </c>
    </row>
    <row r="3" spans="2:46" ht="6.95" customHeight="1">
      <c r="B3" s="229"/>
      <c r="C3" s="230"/>
      <c r="D3" s="230"/>
      <c r="E3" s="230"/>
      <c r="F3" s="230"/>
      <c r="G3" s="230"/>
      <c r="H3" s="230"/>
      <c r="I3" s="353"/>
      <c r="J3" s="230"/>
      <c r="K3" s="230"/>
      <c r="L3" s="231"/>
      <c r="AT3" s="228" t="s">
        <v>177</v>
      </c>
    </row>
    <row r="4" spans="2:46" ht="24.95" customHeight="1">
      <c r="B4" s="231"/>
      <c r="D4" s="232" t="s">
        <v>178</v>
      </c>
      <c r="L4" s="231"/>
      <c r="M4" s="233" t="s">
        <v>179</v>
      </c>
      <c r="AT4" s="228" t="s">
        <v>180</v>
      </c>
    </row>
    <row r="5" spans="2:46" ht="6.95" customHeight="1">
      <c r="B5" s="231"/>
      <c r="L5" s="231"/>
    </row>
    <row r="6" spans="2:46" ht="12" customHeight="1">
      <c r="B6" s="231"/>
      <c r="D6" s="234" t="s">
        <v>38</v>
      </c>
      <c r="L6" s="231"/>
    </row>
    <row r="7" spans="2:46" ht="16.5" customHeight="1">
      <c r="B7" s="231"/>
      <c r="E7" s="235" t="str">
        <f>'[3]Rekapitulace stavby'!K6</f>
        <v>Chdodník Bělisko, Nově Mésto na Moravě</v>
      </c>
      <c r="F7" s="236"/>
      <c r="G7" s="236"/>
      <c r="H7" s="236"/>
      <c r="L7" s="231"/>
    </row>
    <row r="8" spans="2:46" s="237" customFormat="1" ht="12" customHeight="1">
      <c r="B8" s="238"/>
      <c r="D8" s="234" t="s">
        <v>39</v>
      </c>
      <c r="I8" s="354"/>
      <c r="L8" s="238"/>
    </row>
    <row r="9" spans="2:46" s="237" customFormat="1" ht="16.5" customHeight="1">
      <c r="B9" s="238"/>
      <c r="E9" s="239" t="s">
        <v>181</v>
      </c>
      <c r="F9" s="240"/>
      <c r="G9" s="240"/>
      <c r="H9" s="240"/>
      <c r="I9" s="354"/>
      <c r="L9" s="238"/>
    </row>
    <row r="10" spans="2:46" s="237" customFormat="1">
      <c r="B10" s="238"/>
      <c r="I10" s="354"/>
      <c r="L10" s="238"/>
    </row>
    <row r="11" spans="2:46" s="237" customFormat="1" ht="12" customHeight="1">
      <c r="B11" s="238"/>
      <c r="D11" s="234" t="s">
        <v>182</v>
      </c>
      <c r="F11" s="241" t="s">
        <v>183</v>
      </c>
      <c r="I11" s="355" t="s">
        <v>184</v>
      </c>
      <c r="J11" s="241" t="s">
        <v>185</v>
      </c>
      <c r="L11" s="238"/>
    </row>
    <row r="12" spans="2:46" s="237" customFormat="1" ht="12" customHeight="1">
      <c r="B12" s="238"/>
      <c r="D12" s="234" t="s">
        <v>186</v>
      </c>
      <c r="F12" s="241" t="s">
        <v>154</v>
      </c>
      <c r="I12" s="355" t="s">
        <v>187</v>
      </c>
      <c r="J12" s="242" t="str">
        <f>'[3]Rekapitulace stavby'!AN8</f>
        <v>15. 12. 2020</v>
      </c>
      <c r="L12" s="238"/>
    </row>
    <row r="13" spans="2:46" s="237" customFormat="1" ht="21.75" customHeight="1">
      <c r="B13" s="238"/>
      <c r="D13" s="243" t="s">
        <v>188</v>
      </c>
      <c r="F13" s="244" t="s">
        <v>189</v>
      </c>
      <c r="I13" s="356" t="s">
        <v>190</v>
      </c>
      <c r="J13" s="244" t="s">
        <v>191</v>
      </c>
      <c r="L13" s="238"/>
    </row>
    <row r="14" spans="2:46" s="237" customFormat="1" ht="12" customHeight="1">
      <c r="B14" s="238"/>
      <c r="D14" s="234" t="s">
        <v>192</v>
      </c>
      <c r="I14" s="355" t="s">
        <v>193</v>
      </c>
      <c r="J14" s="241" t="s">
        <v>194</v>
      </c>
      <c r="L14" s="238"/>
    </row>
    <row r="15" spans="2:46" s="237" customFormat="1" ht="18" customHeight="1">
      <c r="B15" s="238"/>
      <c r="E15" s="241" t="s">
        <v>195</v>
      </c>
      <c r="I15" s="355" t="s">
        <v>196</v>
      </c>
      <c r="J15" s="241" t="s">
        <v>197</v>
      </c>
      <c r="L15" s="238"/>
    </row>
    <row r="16" spans="2:46" s="237" customFormat="1" ht="6.95" customHeight="1">
      <c r="B16" s="238"/>
      <c r="I16" s="354"/>
      <c r="L16" s="238"/>
    </row>
    <row r="17" spans="2:12" s="237" customFormat="1" ht="12" customHeight="1">
      <c r="B17" s="238"/>
      <c r="D17" s="234" t="s">
        <v>757</v>
      </c>
      <c r="I17" s="355" t="s">
        <v>193</v>
      </c>
      <c r="J17" s="357" t="str">
        <f>'[3]Rekapitulace stavby'!AN13</f>
        <v>Vyplň údaj</v>
      </c>
      <c r="L17" s="238"/>
    </row>
    <row r="18" spans="2:12" s="237" customFormat="1" ht="18" customHeight="1">
      <c r="B18" s="238"/>
      <c r="E18" s="358" t="str">
        <f>'[3]Rekapitulace stavby'!E14</f>
        <v>Vyplň údaj</v>
      </c>
      <c r="F18" s="245"/>
      <c r="G18" s="245"/>
      <c r="H18" s="245"/>
      <c r="I18" s="355" t="s">
        <v>196</v>
      </c>
      <c r="J18" s="357" t="str">
        <f>'[3]Rekapitulace stavby'!AN14</f>
        <v>Vyplň údaj</v>
      </c>
      <c r="L18" s="238"/>
    </row>
    <row r="19" spans="2:12" s="237" customFormat="1" ht="6.95" customHeight="1">
      <c r="B19" s="238"/>
      <c r="I19" s="354"/>
      <c r="L19" s="238"/>
    </row>
    <row r="20" spans="2:12" s="237" customFormat="1" ht="12" customHeight="1">
      <c r="B20" s="238"/>
      <c r="D20" s="234" t="s">
        <v>198</v>
      </c>
      <c r="I20" s="355" t="s">
        <v>193</v>
      </c>
      <c r="J20" s="241" t="s">
        <v>199</v>
      </c>
      <c r="L20" s="238"/>
    </row>
    <row r="21" spans="2:12" s="237" customFormat="1" ht="18" customHeight="1">
      <c r="B21" s="238"/>
      <c r="E21" s="241" t="s">
        <v>200</v>
      </c>
      <c r="I21" s="355" t="s">
        <v>196</v>
      </c>
      <c r="J21" s="241" t="s">
        <v>199</v>
      </c>
      <c r="L21" s="238"/>
    </row>
    <row r="22" spans="2:12" s="237" customFormat="1" ht="6.95" customHeight="1">
      <c r="B22" s="238"/>
      <c r="I22" s="354"/>
      <c r="L22" s="238"/>
    </row>
    <row r="23" spans="2:12" s="237" customFormat="1" ht="12" customHeight="1">
      <c r="B23" s="238"/>
      <c r="D23" s="234" t="s">
        <v>201</v>
      </c>
      <c r="I23" s="355" t="s">
        <v>193</v>
      </c>
      <c r="J23" s="241" t="s">
        <v>199</v>
      </c>
      <c r="L23" s="238"/>
    </row>
    <row r="24" spans="2:12" s="237" customFormat="1" ht="18" customHeight="1">
      <c r="B24" s="238"/>
      <c r="E24" s="241" t="s">
        <v>202</v>
      </c>
      <c r="I24" s="355" t="s">
        <v>196</v>
      </c>
      <c r="J24" s="241" t="s">
        <v>199</v>
      </c>
      <c r="L24" s="238"/>
    </row>
    <row r="25" spans="2:12" s="237" customFormat="1" ht="6.95" customHeight="1">
      <c r="B25" s="238"/>
      <c r="I25" s="354"/>
      <c r="L25" s="238"/>
    </row>
    <row r="26" spans="2:12" s="237" customFormat="1" ht="12" customHeight="1">
      <c r="B26" s="238"/>
      <c r="D26" s="234" t="s">
        <v>203</v>
      </c>
      <c r="I26" s="354"/>
      <c r="L26" s="238"/>
    </row>
    <row r="27" spans="2:12" s="246" customFormat="1" ht="83.25" customHeight="1">
      <c r="B27" s="247"/>
      <c r="E27" s="248" t="s">
        <v>204</v>
      </c>
      <c r="F27" s="248"/>
      <c r="G27" s="248"/>
      <c r="H27" s="248"/>
      <c r="I27" s="359"/>
      <c r="L27" s="247"/>
    </row>
    <row r="28" spans="2:12" s="237" customFormat="1" ht="6.95" customHeight="1">
      <c r="B28" s="238"/>
      <c r="I28" s="354"/>
      <c r="L28" s="238"/>
    </row>
    <row r="29" spans="2:12" s="237" customFormat="1" ht="6.95" customHeight="1">
      <c r="B29" s="238"/>
      <c r="D29" s="249"/>
      <c r="E29" s="249"/>
      <c r="F29" s="249"/>
      <c r="G29" s="249"/>
      <c r="H29" s="249"/>
      <c r="I29" s="360"/>
      <c r="J29" s="249"/>
      <c r="K29" s="249"/>
      <c r="L29" s="238"/>
    </row>
    <row r="30" spans="2:12" s="237" customFormat="1" ht="25.35" customHeight="1">
      <c r="B30" s="238"/>
      <c r="D30" s="250" t="s">
        <v>205</v>
      </c>
      <c r="I30" s="354"/>
      <c r="J30" s="251">
        <f>ROUND(J86, 2)</f>
        <v>0</v>
      </c>
      <c r="L30" s="238"/>
    </row>
    <row r="31" spans="2:12" s="237" customFormat="1" ht="6.95" customHeight="1">
      <c r="B31" s="238"/>
      <c r="D31" s="249"/>
      <c r="E31" s="249"/>
      <c r="F31" s="249"/>
      <c r="G31" s="249"/>
      <c r="H31" s="249"/>
      <c r="I31" s="360"/>
      <c r="J31" s="249"/>
      <c r="K31" s="249"/>
      <c r="L31" s="238"/>
    </row>
    <row r="32" spans="2:12" s="237" customFormat="1" ht="14.45" customHeight="1">
      <c r="B32" s="238"/>
      <c r="F32" s="252" t="s">
        <v>206</v>
      </c>
      <c r="I32" s="361" t="s">
        <v>207</v>
      </c>
      <c r="J32" s="252" t="s">
        <v>208</v>
      </c>
      <c r="L32" s="238"/>
    </row>
    <row r="33" spans="2:12" s="237" customFormat="1" ht="14.45" customHeight="1">
      <c r="B33" s="238"/>
      <c r="D33" s="253" t="s">
        <v>33</v>
      </c>
      <c r="E33" s="234" t="s">
        <v>209</v>
      </c>
      <c r="F33" s="254">
        <f>ROUND((SUM(BE86:BE354)),  2)</f>
        <v>0</v>
      </c>
      <c r="I33" s="362">
        <v>0.21</v>
      </c>
      <c r="J33" s="254">
        <f>ROUND(((SUM(BE86:BE354))*I33),  2)</f>
        <v>0</v>
      </c>
      <c r="L33" s="238"/>
    </row>
    <row r="34" spans="2:12" s="237" customFormat="1" ht="14.45" customHeight="1">
      <c r="B34" s="238"/>
      <c r="E34" s="234" t="s">
        <v>210</v>
      </c>
      <c r="F34" s="254">
        <f>ROUND((SUM(BF86:BF354)),  2)</f>
        <v>0</v>
      </c>
      <c r="I34" s="362">
        <v>0.15</v>
      </c>
      <c r="J34" s="254">
        <f>ROUND(((SUM(BF86:BF354))*I34),  2)</f>
        <v>0</v>
      </c>
      <c r="L34" s="238"/>
    </row>
    <row r="35" spans="2:12" s="237" customFormat="1" ht="14.45" hidden="1" customHeight="1">
      <c r="B35" s="238"/>
      <c r="E35" s="234" t="s">
        <v>211</v>
      </c>
      <c r="F35" s="254">
        <f>ROUND((SUM(BG86:BG354)),  2)</f>
        <v>0</v>
      </c>
      <c r="I35" s="362">
        <v>0.21</v>
      </c>
      <c r="J35" s="254">
        <f>0</f>
        <v>0</v>
      </c>
      <c r="L35" s="238"/>
    </row>
    <row r="36" spans="2:12" s="237" customFormat="1" ht="14.45" hidden="1" customHeight="1">
      <c r="B36" s="238"/>
      <c r="E36" s="234" t="s">
        <v>212</v>
      </c>
      <c r="F36" s="254">
        <f>ROUND((SUM(BH86:BH354)),  2)</f>
        <v>0</v>
      </c>
      <c r="I36" s="362">
        <v>0.15</v>
      </c>
      <c r="J36" s="254">
        <f>0</f>
        <v>0</v>
      </c>
      <c r="L36" s="238"/>
    </row>
    <row r="37" spans="2:12" s="237" customFormat="1" ht="14.45" hidden="1" customHeight="1">
      <c r="B37" s="238"/>
      <c r="E37" s="234" t="s">
        <v>213</v>
      </c>
      <c r="F37" s="254">
        <f>ROUND((SUM(BI86:BI354)),  2)</f>
        <v>0</v>
      </c>
      <c r="I37" s="362">
        <v>0</v>
      </c>
      <c r="J37" s="254">
        <f>0</f>
        <v>0</v>
      </c>
      <c r="L37" s="238"/>
    </row>
    <row r="38" spans="2:12" s="237" customFormat="1" ht="6.95" customHeight="1">
      <c r="B38" s="238"/>
      <c r="I38" s="354"/>
      <c r="L38" s="238"/>
    </row>
    <row r="39" spans="2:12" s="237" customFormat="1" ht="25.35" customHeight="1">
      <c r="B39" s="238"/>
      <c r="C39" s="255"/>
      <c r="D39" s="256" t="s">
        <v>214</v>
      </c>
      <c r="E39" s="257"/>
      <c r="F39" s="257"/>
      <c r="G39" s="258" t="s">
        <v>215</v>
      </c>
      <c r="H39" s="259" t="s">
        <v>216</v>
      </c>
      <c r="I39" s="363"/>
      <c r="J39" s="260">
        <f>SUM(J30:J37)</f>
        <v>0</v>
      </c>
      <c r="K39" s="261"/>
      <c r="L39" s="238"/>
    </row>
    <row r="40" spans="2:12" s="237" customFormat="1" ht="14.45" customHeight="1">
      <c r="B40" s="262"/>
      <c r="C40" s="263"/>
      <c r="D40" s="263"/>
      <c r="E40" s="263"/>
      <c r="F40" s="263"/>
      <c r="G40" s="263"/>
      <c r="H40" s="263"/>
      <c r="I40" s="364"/>
      <c r="J40" s="263"/>
      <c r="K40" s="263"/>
      <c r="L40" s="238"/>
    </row>
    <row r="44" spans="2:12" s="237" customFormat="1" ht="6.95" customHeight="1">
      <c r="B44" s="264"/>
      <c r="C44" s="265"/>
      <c r="D44" s="265"/>
      <c r="E44" s="265"/>
      <c r="F44" s="265"/>
      <c r="G44" s="265"/>
      <c r="H44" s="265"/>
      <c r="I44" s="365"/>
      <c r="J44" s="265"/>
      <c r="K44" s="265"/>
      <c r="L44" s="238"/>
    </row>
    <row r="45" spans="2:12" s="237" customFormat="1" ht="24.95" customHeight="1">
      <c r="B45" s="238"/>
      <c r="C45" s="232" t="s">
        <v>217</v>
      </c>
      <c r="I45" s="354"/>
      <c r="L45" s="238"/>
    </row>
    <row r="46" spans="2:12" s="237" customFormat="1" ht="6.95" customHeight="1">
      <c r="B46" s="238"/>
      <c r="I46" s="354"/>
      <c r="L46" s="238"/>
    </row>
    <row r="47" spans="2:12" s="237" customFormat="1" ht="12" customHeight="1">
      <c r="B47" s="238"/>
      <c r="C47" s="234" t="s">
        <v>38</v>
      </c>
      <c r="I47" s="354"/>
      <c r="L47" s="238"/>
    </row>
    <row r="48" spans="2:12" s="237" customFormat="1" ht="16.5" customHeight="1">
      <c r="B48" s="238"/>
      <c r="E48" s="235" t="str">
        <f>E7</f>
        <v>Chdodník Bělisko, Nově Mésto na Moravě</v>
      </c>
      <c r="F48" s="236"/>
      <c r="G48" s="236"/>
      <c r="H48" s="236"/>
      <c r="I48" s="354"/>
      <c r="L48" s="238"/>
    </row>
    <row r="49" spans="2:47" s="237" customFormat="1" ht="12" customHeight="1">
      <c r="B49" s="238"/>
      <c r="C49" s="234" t="s">
        <v>39</v>
      </c>
      <c r="I49" s="354"/>
      <c r="L49" s="238"/>
    </row>
    <row r="50" spans="2:47" s="237" customFormat="1" ht="16.5" customHeight="1">
      <c r="B50" s="238"/>
      <c r="E50" s="239" t="str">
        <f>E9</f>
        <v>SO 401 - VEŘEJNÉ OSVĚTLENÍ</v>
      </c>
      <c r="F50" s="240"/>
      <c r="G50" s="240"/>
      <c r="H50" s="240"/>
      <c r="I50" s="354"/>
      <c r="L50" s="238"/>
    </row>
    <row r="51" spans="2:47" s="237" customFormat="1" ht="6.95" customHeight="1">
      <c r="B51" s="238"/>
      <c r="I51" s="354"/>
      <c r="L51" s="238"/>
    </row>
    <row r="52" spans="2:47" s="237" customFormat="1" ht="12" customHeight="1">
      <c r="B52" s="238"/>
      <c r="C52" s="234" t="s">
        <v>186</v>
      </c>
      <c r="F52" s="241" t="str">
        <f>F12</f>
        <v>Nové Město na Moravě</v>
      </c>
      <c r="I52" s="355" t="s">
        <v>187</v>
      </c>
      <c r="J52" s="242" t="str">
        <f>IF(J12="","",J12)</f>
        <v>15. 12. 2020</v>
      </c>
      <c r="L52" s="238"/>
    </row>
    <row r="53" spans="2:47" s="237" customFormat="1" ht="6.95" customHeight="1">
      <c r="B53" s="238"/>
      <c r="I53" s="354"/>
      <c r="L53" s="238"/>
    </row>
    <row r="54" spans="2:47" s="237" customFormat="1" ht="15.2" customHeight="1">
      <c r="B54" s="238"/>
      <c r="C54" s="234" t="s">
        <v>192</v>
      </c>
      <c r="F54" s="241" t="str">
        <f>E15</f>
        <v>Město Nové Město na Moravě</v>
      </c>
      <c r="I54" s="355" t="s">
        <v>198</v>
      </c>
      <c r="J54" s="266" t="str">
        <f>E21</f>
        <v>Ing. Karel Tomek</v>
      </c>
      <c r="L54" s="238"/>
    </row>
    <row r="55" spans="2:47" s="237" customFormat="1" ht="15.2" customHeight="1">
      <c r="B55" s="238"/>
      <c r="C55" s="234" t="s">
        <v>757</v>
      </c>
      <c r="F55" s="241" t="str">
        <f>IF(E18="","",E18)</f>
        <v>Vyplň údaj</v>
      </c>
      <c r="I55" s="355" t="s">
        <v>201</v>
      </c>
      <c r="J55" s="266" t="str">
        <f>E24</f>
        <v>ing. Josef Klíma</v>
      </c>
      <c r="L55" s="238"/>
    </row>
    <row r="56" spans="2:47" s="237" customFormat="1" ht="10.35" customHeight="1">
      <c r="B56" s="238"/>
      <c r="I56" s="354"/>
      <c r="L56" s="238"/>
    </row>
    <row r="57" spans="2:47" s="237" customFormat="1" ht="29.25" customHeight="1">
      <c r="B57" s="238"/>
      <c r="C57" s="267" t="s">
        <v>218</v>
      </c>
      <c r="D57" s="255"/>
      <c r="E57" s="255"/>
      <c r="F57" s="255"/>
      <c r="G57" s="255"/>
      <c r="H57" s="255"/>
      <c r="I57" s="366"/>
      <c r="J57" s="268" t="s">
        <v>219</v>
      </c>
      <c r="K57" s="255"/>
      <c r="L57" s="238"/>
    </row>
    <row r="58" spans="2:47" s="237" customFormat="1" ht="10.35" customHeight="1">
      <c r="B58" s="238"/>
      <c r="I58" s="354"/>
      <c r="L58" s="238"/>
    </row>
    <row r="59" spans="2:47" s="237" customFormat="1" ht="22.9" customHeight="1">
      <c r="B59" s="238"/>
      <c r="C59" s="269" t="s">
        <v>220</v>
      </c>
      <c r="I59" s="354"/>
      <c r="J59" s="251">
        <f>J86</f>
        <v>0</v>
      </c>
      <c r="L59" s="238"/>
      <c r="AU59" s="228" t="s">
        <v>221</v>
      </c>
    </row>
    <row r="60" spans="2:47" s="270" customFormat="1" ht="24.95" customHeight="1">
      <c r="B60" s="271"/>
      <c r="D60" s="272" t="s">
        <v>222</v>
      </c>
      <c r="E60" s="273"/>
      <c r="F60" s="273"/>
      <c r="G60" s="273"/>
      <c r="H60" s="273"/>
      <c r="I60" s="367"/>
      <c r="J60" s="274">
        <f>J87</f>
        <v>0</v>
      </c>
      <c r="L60" s="271"/>
    </row>
    <row r="61" spans="2:47" s="275" customFormat="1" ht="19.899999999999999" customHeight="1">
      <c r="B61" s="276"/>
      <c r="D61" s="277" t="s">
        <v>223</v>
      </c>
      <c r="E61" s="278"/>
      <c r="F61" s="278"/>
      <c r="G61" s="278"/>
      <c r="H61" s="278"/>
      <c r="I61" s="368"/>
      <c r="J61" s="279">
        <f>J88</f>
        <v>0</v>
      </c>
      <c r="L61" s="276"/>
    </row>
    <row r="62" spans="2:47" s="270" customFormat="1" ht="24.95" customHeight="1">
      <c r="B62" s="271"/>
      <c r="D62" s="272" t="s">
        <v>224</v>
      </c>
      <c r="E62" s="273"/>
      <c r="F62" s="273"/>
      <c r="G62" s="273"/>
      <c r="H62" s="273"/>
      <c r="I62" s="367"/>
      <c r="J62" s="274">
        <f>J95</f>
        <v>0</v>
      </c>
      <c r="L62" s="271"/>
    </row>
    <row r="63" spans="2:47" s="275" customFormat="1" ht="19.899999999999999" customHeight="1">
      <c r="B63" s="276"/>
      <c r="D63" s="277" t="s">
        <v>225</v>
      </c>
      <c r="E63" s="278"/>
      <c r="F63" s="278"/>
      <c r="G63" s="278"/>
      <c r="H63" s="278"/>
      <c r="I63" s="368"/>
      <c r="J63" s="279">
        <f>J217</f>
        <v>0</v>
      </c>
      <c r="L63" s="276"/>
    </row>
    <row r="64" spans="2:47" s="275" customFormat="1" ht="19.899999999999999" customHeight="1">
      <c r="B64" s="276"/>
      <c r="D64" s="277" t="s">
        <v>226</v>
      </c>
      <c r="E64" s="278"/>
      <c r="F64" s="278"/>
      <c r="G64" s="278"/>
      <c r="H64" s="278"/>
      <c r="I64" s="368"/>
      <c r="J64" s="279">
        <f>J238</f>
        <v>0</v>
      </c>
      <c r="L64" s="276"/>
    </row>
    <row r="65" spans="2:12" s="270" customFormat="1" ht="24.95" customHeight="1">
      <c r="B65" s="271"/>
      <c r="D65" s="272" t="s">
        <v>227</v>
      </c>
      <c r="E65" s="273"/>
      <c r="F65" s="273"/>
      <c r="G65" s="273"/>
      <c r="H65" s="273"/>
      <c r="I65" s="367"/>
      <c r="J65" s="274">
        <f>J279</f>
        <v>0</v>
      </c>
      <c r="L65" s="271"/>
    </row>
    <row r="66" spans="2:12" s="270" customFormat="1" ht="24.95" customHeight="1">
      <c r="B66" s="271"/>
      <c r="D66" s="272" t="s">
        <v>228</v>
      </c>
      <c r="E66" s="273"/>
      <c r="F66" s="273"/>
      <c r="G66" s="273"/>
      <c r="H66" s="273"/>
      <c r="I66" s="367"/>
      <c r="J66" s="274">
        <f>J339</f>
        <v>0</v>
      </c>
      <c r="L66" s="271"/>
    </row>
    <row r="67" spans="2:12" s="237" customFormat="1" ht="21.75" customHeight="1">
      <c r="B67" s="238"/>
      <c r="I67" s="354"/>
      <c r="L67" s="238"/>
    </row>
    <row r="68" spans="2:12" s="237" customFormat="1" ht="6.95" customHeight="1">
      <c r="B68" s="262"/>
      <c r="C68" s="263"/>
      <c r="D68" s="263"/>
      <c r="E68" s="263"/>
      <c r="F68" s="263"/>
      <c r="G68" s="263"/>
      <c r="H68" s="263"/>
      <c r="I68" s="364"/>
      <c r="J68" s="263"/>
      <c r="K68" s="263"/>
      <c r="L68" s="238"/>
    </row>
    <row r="72" spans="2:12" s="237" customFormat="1" ht="6.95" customHeight="1">
      <c r="B72" s="264"/>
      <c r="C72" s="265"/>
      <c r="D72" s="265"/>
      <c r="E72" s="265"/>
      <c r="F72" s="265"/>
      <c r="G72" s="265"/>
      <c r="H72" s="265"/>
      <c r="I72" s="365"/>
      <c r="J72" s="265"/>
      <c r="K72" s="265"/>
      <c r="L72" s="238"/>
    </row>
    <row r="73" spans="2:12" s="237" customFormat="1" ht="24.95" customHeight="1">
      <c r="B73" s="238"/>
      <c r="C73" s="232" t="s">
        <v>229</v>
      </c>
      <c r="I73" s="354"/>
      <c r="L73" s="238"/>
    </row>
    <row r="74" spans="2:12" s="237" customFormat="1" ht="6.95" customHeight="1">
      <c r="B74" s="238"/>
      <c r="I74" s="354"/>
      <c r="L74" s="238"/>
    </row>
    <row r="75" spans="2:12" s="237" customFormat="1" ht="12" customHeight="1">
      <c r="B75" s="238"/>
      <c r="C75" s="234" t="s">
        <v>38</v>
      </c>
      <c r="I75" s="354"/>
      <c r="L75" s="238"/>
    </row>
    <row r="76" spans="2:12" s="237" customFormat="1" ht="16.5" customHeight="1">
      <c r="B76" s="238"/>
      <c r="E76" s="235" t="str">
        <f>E7</f>
        <v>Chdodník Bělisko, Nově Mésto na Moravě</v>
      </c>
      <c r="F76" s="236"/>
      <c r="G76" s="236"/>
      <c r="H76" s="236"/>
      <c r="I76" s="354"/>
      <c r="L76" s="238"/>
    </row>
    <row r="77" spans="2:12" s="237" customFormat="1" ht="12" customHeight="1">
      <c r="B77" s="238"/>
      <c r="C77" s="234" t="s">
        <v>39</v>
      </c>
      <c r="I77" s="354"/>
      <c r="L77" s="238"/>
    </row>
    <row r="78" spans="2:12" s="237" customFormat="1" ht="16.5" customHeight="1">
      <c r="B78" s="238"/>
      <c r="E78" s="239" t="str">
        <f>E9</f>
        <v>SO 401 - VEŘEJNÉ OSVĚTLENÍ</v>
      </c>
      <c r="F78" s="240"/>
      <c r="G78" s="240"/>
      <c r="H78" s="240"/>
      <c r="I78" s="354"/>
      <c r="L78" s="238"/>
    </row>
    <row r="79" spans="2:12" s="237" customFormat="1" ht="6.95" customHeight="1">
      <c r="B79" s="238"/>
      <c r="I79" s="354"/>
      <c r="L79" s="238"/>
    </row>
    <row r="80" spans="2:12" s="237" customFormat="1" ht="12" customHeight="1">
      <c r="B80" s="238"/>
      <c r="C80" s="234" t="s">
        <v>186</v>
      </c>
      <c r="F80" s="241" t="str">
        <f>F12</f>
        <v>Nové Město na Moravě</v>
      </c>
      <c r="I80" s="355" t="s">
        <v>187</v>
      </c>
      <c r="J80" s="242" t="str">
        <f>IF(J12="","",J12)</f>
        <v>15. 12. 2020</v>
      </c>
      <c r="L80" s="238"/>
    </row>
    <row r="81" spans="2:65" s="237" customFormat="1" ht="6.95" customHeight="1">
      <c r="B81" s="238"/>
      <c r="I81" s="354"/>
      <c r="L81" s="238"/>
    </row>
    <row r="82" spans="2:65" s="237" customFormat="1" ht="15.2" customHeight="1">
      <c r="B82" s="238"/>
      <c r="C82" s="234" t="s">
        <v>192</v>
      </c>
      <c r="F82" s="241" t="str">
        <f>E15</f>
        <v>Město Nové Město na Moravě</v>
      </c>
      <c r="I82" s="355" t="s">
        <v>198</v>
      </c>
      <c r="J82" s="266" t="str">
        <f>E21</f>
        <v>Ing. Karel Tomek</v>
      </c>
      <c r="L82" s="238"/>
    </row>
    <row r="83" spans="2:65" s="237" customFormat="1" ht="15.2" customHeight="1">
      <c r="B83" s="238"/>
      <c r="C83" s="234" t="s">
        <v>757</v>
      </c>
      <c r="F83" s="241" t="str">
        <f>IF(E18="","",E18)</f>
        <v>Vyplň údaj</v>
      </c>
      <c r="I83" s="355" t="s">
        <v>201</v>
      </c>
      <c r="J83" s="266" t="str">
        <f>E24</f>
        <v>ing. Josef Klíma</v>
      </c>
      <c r="L83" s="238"/>
    </row>
    <row r="84" spans="2:65" s="237" customFormat="1" ht="10.35" customHeight="1">
      <c r="B84" s="238"/>
      <c r="I84" s="354"/>
      <c r="L84" s="238"/>
    </row>
    <row r="85" spans="2:65" s="280" customFormat="1" ht="29.25" customHeight="1">
      <c r="B85" s="281"/>
      <c r="C85" s="282" t="s">
        <v>230</v>
      </c>
      <c r="D85" s="283" t="s">
        <v>231</v>
      </c>
      <c r="E85" s="283" t="s">
        <v>232</v>
      </c>
      <c r="F85" s="283" t="s">
        <v>233</v>
      </c>
      <c r="G85" s="283" t="s">
        <v>50</v>
      </c>
      <c r="H85" s="283" t="s">
        <v>234</v>
      </c>
      <c r="I85" s="369" t="s">
        <v>235</v>
      </c>
      <c r="J85" s="283" t="s">
        <v>219</v>
      </c>
      <c r="K85" s="284" t="s">
        <v>236</v>
      </c>
      <c r="L85" s="281"/>
      <c r="M85" s="285" t="s">
        <v>199</v>
      </c>
      <c r="N85" s="286" t="s">
        <v>33</v>
      </c>
      <c r="O85" s="286" t="s">
        <v>237</v>
      </c>
      <c r="P85" s="286" t="s">
        <v>238</v>
      </c>
      <c r="Q85" s="286" t="s">
        <v>239</v>
      </c>
      <c r="R85" s="286" t="s">
        <v>240</v>
      </c>
      <c r="S85" s="286" t="s">
        <v>241</v>
      </c>
      <c r="T85" s="287" t="s">
        <v>242</v>
      </c>
    </row>
    <row r="86" spans="2:65" s="237" customFormat="1" ht="22.9" customHeight="1">
      <c r="B86" s="238"/>
      <c r="C86" s="288" t="s">
        <v>243</v>
      </c>
      <c r="I86" s="354"/>
      <c r="J86" s="289">
        <f>BK86</f>
        <v>0</v>
      </c>
      <c r="L86" s="238"/>
      <c r="M86" s="290"/>
      <c r="N86" s="249"/>
      <c r="O86" s="249"/>
      <c r="P86" s="291">
        <f>P87+P95+P279+P339</f>
        <v>0</v>
      </c>
      <c r="Q86" s="249"/>
      <c r="R86" s="291">
        <f>R87+R95+R279+R339</f>
        <v>23.772719359999996</v>
      </c>
      <c r="S86" s="249"/>
      <c r="T86" s="292">
        <f>T87+T95+T279+T339</f>
        <v>0</v>
      </c>
      <c r="AT86" s="228" t="s">
        <v>244</v>
      </c>
      <c r="AU86" s="228" t="s">
        <v>221</v>
      </c>
      <c r="BK86" s="293">
        <f>BK87+BK95+BK279+BK339</f>
        <v>0</v>
      </c>
    </row>
    <row r="87" spans="2:65" s="294" customFormat="1" ht="25.9" customHeight="1">
      <c r="B87" s="295"/>
      <c r="D87" s="296" t="s">
        <v>244</v>
      </c>
      <c r="E87" s="297" t="s">
        <v>245</v>
      </c>
      <c r="F87" s="297" t="s">
        <v>246</v>
      </c>
      <c r="I87" s="370"/>
      <c r="J87" s="298">
        <f>BK87</f>
        <v>0</v>
      </c>
      <c r="L87" s="295"/>
      <c r="M87" s="299"/>
      <c r="P87" s="300">
        <f>P88</f>
        <v>0</v>
      </c>
      <c r="R87" s="300">
        <f>R88</f>
        <v>0</v>
      </c>
      <c r="T87" s="301">
        <f>T88</f>
        <v>0</v>
      </c>
      <c r="AR87" s="296" t="s">
        <v>247</v>
      </c>
      <c r="AT87" s="302" t="s">
        <v>244</v>
      </c>
      <c r="AU87" s="302" t="s">
        <v>248</v>
      </c>
      <c r="AY87" s="296" t="s">
        <v>249</v>
      </c>
      <c r="BK87" s="303">
        <f>BK88</f>
        <v>0</v>
      </c>
    </row>
    <row r="88" spans="2:65" s="294" customFormat="1" ht="22.9" customHeight="1">
      <c r="B88" s="295"/>
      <c r="D88" s="296" t="s">
        <v>244</v>
      </c>
      <c r="E88" s="304" t="s">
        <v>250</v>
      </c>
      <c r="F88" s="304" t="s">
        <v>251</v>
      </c>
      <c r="I88" s="370"/>
      <c r="J88" s="305">
        <f>BK88</f>
        <v>0</v>
      </c>
      <c r="L88" s="295"/>
      <c r="M88" s="299"/>
      <c r="P88" s="300">
        <f>SUM(P89:P94)</f>
        <v>0</v>
      </c>
      <c r="R88" s="300">
        <f>SUM(R89:R94)</f>
        <v>0</v>
      </c>
      <c r="T88" s="301">
        <f>SUM(T89:T94)</f>
        <v>0</v>
      </c>
      <c r="AR88" s="296" t="s">
        <v>247</v>
      </c>
      <c r="AT88" s="302" t="s">
        <v>244</v>
      </c>
      <c r="AU88" s="302" t="s">
        <v>252</v>
      </c>
      <c r="AY88" s="296" t="s">
        <v>249</v>
      </c>
      <c r="BK88" s="303">
        <f>SUM(BK89:BK94)</f>
        <v>0</v>
      </c>
    </row>
    <row r="89" spans="2:65" s="237" customFormat="1" ht="16.5" customHeight="1">
      <c r="B89" s="238"/>
      <c r="C89" s="306" t="s">
        <v>253</v>
      </c>
      <c r="D89" s="306" t="s">
        <v>254</v>
      </c>
      <c r="E89" s="307" t="s">
        <v>255</v>
      </c>
      <c r="F89" s="308" t="s">
        <v>256</v>
      </c>
      <c r="G89" s="309" t="s">
        <v>104</v>
      </c>
      <c r="H89" s="310">
        <v>40</v>
      </c>
      <c r="I89" s="371"/>
      <c r="J89" s="311">
        <f>ROUND(I89*H89,2)</f>
        <v>0</v>
      </c>
      <c r="K89" s="308" t="s">
        <v>257</v>
      </c>
      <c r="L89" s="238"/>
      <c r="M89" s="372" t="s">
        <v>199</v>
      </c>
      <c r="N89" s="312" t="s">
        <v>209</v>
      </c>
      <c r="P89" s="313">
        <f>O89*H89</f>
        <v>0</v>
      </c>
      <c r="Q89" s="313">
        <v>0</v>
      </c>
      <c r="R89" s="313">
        <f>Q89*H89</f>
        <v>0</v>
      </c>
      <c r="S89" s="313">
        <v>0</v>
      </c>
      <c r="T89" s="314">
        <f>S89*H89</f>
        <v>0</v>
      </c>
      <c r="AR89" s="315" t="s">
        <v>258</v>
      </c>
      <c r="AT89" s="315" t="s">
        <v>254</v>
      </c>
      <c r="AU89" s="315" t="s">
        <v>177</v>
      </c>
      <c r="AY89" s="228" t="s">
        <v>249</v>
      </c>
      <c r="BE89" s="316">
        <f>IF(N89="základní",J89,0)</f>
        <v>0</v>
      </c>
      <c r="BF89" s="316">
        <f>IF(N89="snížená",J89,0)</f>
        <v>0</v>
      </c>
      <c r="BG89" s="316">
        <f>IF(N89="zákl. přenesená",J89,0)</f>
        <v>0</v>
      </c>
      <c r="BH89" s="316">
        <f>IF(N89="sníž. přenesená",J89,0)</f>
        <v>0</v>
      </c>
      <c r="BI89" s="316">
        <f>IF(N89="nulová",J89,0)</f>
        <v>0</v>
      </c>
      <c r="BJ89" s="228" t="s">
        <v>252</v>
      </c>
      <c r="BK89" s="316">
        <f>ROUND(I89*H89,2)</f>
        <v>0</v>
      </c>
      <c r="BL89" s="228" t="s">
        <v>258</v>
      </c>
      <c r="BM89" s="315" t="s">
        <v>259</v>
      </c>
    </row>
    <row r="90" spans="2:65" s="237" customFormat="1" ht="29.25">
      <c r="B90" s="238"/>
      <c r="D90" s="317" t="s">
        <v>260</v>
      </c>
      <c r="F90" s="318" t="s">
        <v>261</v>
      </c>
      <c r="I90" s="354"/>
      <c r="L90" s="238"/>
      <c r="M90" s="319"/>
      <c r="T90" s="320"/>
      <c r="AT90" s="228" t="s">
        <v>260</v>
      </c>
      <c r="AU90" s="228" t="s">
        <v>177</v>
      </c>
    </row>
    <row r="91" spans="2:65" s="237" customFormat="1" ht="29.25">
      <c r="B91" s="238"/>
      <c r="D91" s="317" t="s">
        <v>262</v>
      </c>
      <c r="F91" s="321" t="s">
        <v>263</v>
      </c>
      <c r="I91" s="354"/>
      <c r="L91" s="238"/>
      <c r="M91" s="319"/>
      <c r="T91" s="320"/>
      <c r="AT91" s="228" t="s">
        <v>262</v>
      </c>
      <c r="AU91" s="228" t="s">
        <v>177</v>
      </c>
    </row>
    <row r="92" spans="2:65" s="322" customFormat="1">
      <c r="B92" s="323"/>
      <c r="D92" s="317" t="s">
        <v>264</v>
      </c>
      <c r="E92" s="324" t="s">
        <v>199</v>
      </c>
      <c r="F92" s="325" t="s">
        <v>265</v>
      </c>
      <c r="H92" s="326">
        <v>40</v>
      </c>
      <c r="I92" s="373"/>
      <c r="L92" s="323"/>
      <c r="M92" s="327"/>
      <c r="T92" s="328"/>
      <c r="AT92" s="324" t="s">
        <v>264</v>
      </c>
      <c r="AU92" s="324" t="s">
        <v>177</v>
      </c>
      <c r="AV92" s="322" t="s">
        <v>177</v>
      </c>
      <c r="AW92" s="322" t="s">
        <v>266</v>
      </c>
      <c r="AX92" s="322" t="s">
        <v>252</v>
      </c>
      <c r="AY92" s="324" t="s">
        <v>249</v>
      </c>
    </row>
    <row r="93" spans="2:65" s="237" customFormat="1" ht="27" customHeight="1">
      <c r="B93" s="238"/>
      <c r="C93" s="329" t="s">
        <v>267</v>
      </c>
      <c r="D93" s="329" t="s">
        <v>245</v>
      </c>
      <c r="E93" s="330" t="s">
        <v>268</v>
      </c>
      <c r="F93" s="331" t="s">
        <v>269</v>
      </c>
      <c r="G93" s="332" t="s">
        <v>104</v>
      </c>
      <c r="H93" s="333">
        <v>40</v>
      </c>
      <c r="I93" s="374"/>
      <c r="J93" s="334">
        <f>ROUND(I93*H93,2)</f>
        <v>0</v>
      </c>
      <c r="K93" s="331" t="s">
        <v>257</v>
      </c>
      <c r="L93" s="335"/>
      <c r="M93" s="375" t="s">
        <v>199</v>
      </c>
      <c r="N93" s="336" t="s">
        <v>209</v>
      </c>
      <c r="P93" s="313">
        <f>O93*H93</f>
        <v>0</v>
      </c>
      <c r="Q93" s="313">
        <v>0</v>
      </c>
      <c r="R93" s="313">
        <f>Q93*H93</f>
        <v>0</v>
      </c>
      <c r="S93" s="313">
        <v>0</v>
      </c>
      <c r="T93" s="314">
        <f>S93*H93</f>
        <v>0</v>
      </c>
      <c r="AR93" s="315" t="s">
        <v>270</v>
      </c>
      <c r="AT93" s="315" t="s">
        <v>245</v>
      </c>
      <c r="AU93" s="315" t="s">
        <v>177</v>
      </c>
      <c r="AY93" s="228" t="s">
        <v>249</v>
      </c>
      <c r="BE93" s="316">
        <f>IF(N93="základní",J93,0)</f>
        <v>0</v>
      </c>
      <c r="BF93" s="316">
        <f>IF(N93="snížená",J93,0)</f>
        <v>0</v>
      </c>
      <c r="BG93" s="316">
        <f>IF(N93="zákl. přenesená",J93,0)</f>
        <v>0</v>
      </c>
      <c r="BH93" s="316">
        <f>IF(N93="sníž. přenesená",J93,0)</f>
        <v>0</v>
      </c>
      <c r="BI93" s="316">
        <f>IF(N93="nulová",J93,0)</f>
        <v>0</v>
      </c>
      <c r="BJ93" s="228" t="s">
        <v>252</v>
      </c>
      <c r="BK93" s="316">
        <f>ROUND(I93*H93,2)</f>
        <v>0</v>
      </c>
      <c r="BL93" s="228" t="s">
        <v>270</v>
      </c>
      <c r="BM93" s="315" t="s">
        <v>271</v>
      </c>
    </row>
    <row r="94" spans="2:65" s="237" customFormat="1">
      <c r="B94" s="238"/>
      <c r="D94" s="317" t="s">
        <v>260</v>
      </c>
      <c r="F94" s="318" t="s">
        <v>269</v>
      </c>
      <c r="I94" s="354"/>
      <c r="L94" s="238"/>
      <c r="M94" s="319"/>
      <c r="T94" s="320"/>
      <c r="AT94" s="228" t="s">
        <v>260</v>
      </c>
      <c r="AU94" s="228" t="s">
        <v>177</v>
      </c>
    </row>
    <row r="95" spans="2:65" s="294" customFormat="1" ht="25.9" customHeight="1">
      <c r="B95" s="295"/>
      <c r="D95" s="296" t="s">
        <v>244</v>
      </c>
      <c r="E95" s="297" t="s">
        <v>272</v>
      </c>
      <c r="F95" s="297" t="s">
        <v>273</v>
      </c>
      <c r="I95" s="370"/>
      <c r="J95" s="298">
        <f>BK95</f>
        <v>0</v>
      </c>
      <c r="L95" s="295"/>
      <c r="M95" s="299"/>
      <c r="P95" s="300">
        <f>P96+SUM(P97:P217)+P238</f>
        <v>0</v>
      </c>
      <c r="R95" s="300">
        <f>R96+SUM(R97:R217)+R238</f>
        <v>9.7845049999999993</v>
      </c>
      <c r="T95" s="301">
        <f>T96+SUM(T97:T217)+T238</f>
        <v>0</v>
      </c>
      <c r="AR95" s="296" t="s">
        <v>274</v>
      </c>
      <c r="AT95" s="302" t="s">
        <v>244</v>
      </c>
      <c r="AU95" s="302" t="s">
        <v>248</v>
      </c>
      <c r="AY95" s="296" t="s">
        <v>249</v>
      </c>
      <c r="BK95" s="303">
        <f>BK96+SUM(BK97:BK217)+BK238</f>
        <v>0</v>
      </c>
    </row>
    <row r="96" spans="2:65" s="237" customFormat="1" ht="29.45" customHeight="1">
      <c r="B96" s="238"/>
      <c r="C96" s="306" t="s">
        <v>275</v>
      </c>
      <c r="D96" s="306" t="s">
        <v>254</v>
      </c>
      <c r="E96" s="307" t="s">
        <v>276</v>
      </c>
      <c r="F96" s="308" t="s">
        <v>277</v>
      </c>
      <c r="G96" s="309" t="s">
        <v>278</v>
      </c>
      <c r="H96" s="310">
        <v>60</v>
      </c>
      <c r="I96" s="371"/>
      <c r="J96" s="311">
        <f>ROUND(I96*H96,2)</f>
        <v>0</v>
      </c>
      <c r="K96" s="308" t="s">
        <v>257</v>
      </c>
      <c r="L96" s="238"/>
      <c r="M96" s="372" t="s">
        <v>199</v>
      </c>
      <c r="N96" s="312" t="s">
        <v>209</v>
      </c>
      <c r="P96" s="313">
        <f>O96*H96</f>
        <v>0</v>
      </c>
      <c r="Q96" s="313">
        <v>0</v>
      </c>
      <c r="R96" s="313">
        <f>Q96*H96</f>
        <v>0</v>
      </c>
      <c r="S96" s="313">
        <v>0</v>
      </c>
      <c r="T96" s="314">
        <f>S96*H96</f>
        <v>0</v>
      </c>
      <c r="AR96" s="315" t="s">
        <v>274</v>
      </c>
      <c r="AT96" s="315" t="s">
        <v>254</v>
      </c>
      <c r="AU96" s="315" t="s">
        <v>252</v>
      </c>
      <c r="AY96" s="228" t="s">
        <v>249</v>
      </c>
      <c r="BE96" s="316">
        <f>IF(N96="základní",J96,0)</f>
        <v>0</v>
      </c>
      <c r="BF96" s="316">
        <f>IF(N96="snížená",J96,0)</f>
        <v>0</v>
      </c>
      <c r="BG96" s="316">
        <f>IF(N96="zákl. přenesená",J96,0)</f>
        <v>0</v>
      </c>
      <c r="BH96" s="316">
        <f>IF(N96="sníž. přenesená",J96,0)</f>
        <v>0</v>
      </c>
      <c r="BI96" s="316">
        <f>IF(N96="nulová",J96,0)</f>
        <v>0</v>
      </c>
      <c r="BJ96" s="228" t="s">
        <v>252</v>
      </c>
      <c r="BK96" s="316">
        <f>ROUND(I96*H96,2)</f>
        <v>0</v>
      </c>
      <c r="BL96" s="228" t="s">
        <v>274</v>
      </c>
      <c r="BM96" s="315" t="s">
        <v>279</v>
      </c>
    </row>
    <row r="97" spans="2:65" s="237" customFormat="1" ht="19.5">
      <c r="B97" s="238"/>
      <c r="D97" s="317" t="s">
        <v>260</v>
      </c>
      <c r="F97" s="318" t="s">
        <v>280</v>
      </c>
      <c r="I97" s="354"/>
      <c r="L97" s="238"/>
      <c r="M97" s="319"/>
      <c r="T97" s="320"/>
      <c r="AT97" s="228" t="s">
        <v>260</v>
      </c>
      <c r="AU97" s="228" t="s">
        <v>252</v>
      </c>
    </row>
    <row r="98" spans="2:65" s="322" customFormat="1">
      <c r="B98" s="323"/>
      <c r="D98" s="317" t="s">
        <v>264</v>
      </c>
      <c r="E98" s="324" t="s">
        <v>199</v>
      </c>
      <c r="F98" s="325" t="s">
        <v>281</v>
      </c>
      <c r="H98" s="326">
        <v>60</v>
      </c>
      <c r="I98" s="373"/>
      <c r="L98" s="323"/>
      <c r="M98" s="327"/>
      <c r="T98" s="328"/>
      <c r="AT98" s="324" t="s">
        <v>264</v>
      </c>
      <c r="AU98" s="324" t="s">
        <v>252</v>
      </c>
      <c r="AV98" s="322" t="s">
        <v>177</v>
      </c>
      <c r="AW98" s="322" t="s">
        <v>266</v>
      </c>
      <c r="AX98" s="322" t="s">
        <v>252</v>
      </c>
      <c r="AY98" s="324" t="s">
        <v>249</v>
      </c>
    </row>
    <row r="99" spans="2:65" s="237" customFormat="1" ht="24.6" customHeight="1">
      <c r="B99" s="238"/>
      <c r="C99" s="306" t="s">
        <v>282</v>
      </c>
      <c r="D99" s="306" t="s">
        <v>254</v>
      </c>
      <c r="E99" s="307" t="s">
        <v>283</v>
      </c>
      <c r="F99" s="308" t="s">
        <v>284</v>
      </c>
      <c r="G99" s="309" t="s">
        <v>104</v>
      </c>
      <c r="H99" s="310">
        <v>72</v>
      </c>
      <c r="I99" s="371"/>
      <c r="J99" s="311">
        <f>ROUND(I99*H99,2)</f>
        <v>0</v>
      </c>
      <c r="K99" s="308" t="s">
        <v>257</v>
      </c>
      <c r="L99" s="238"/>
      <c r="M99" s="372" t="s">
        <v>199</v>
      </c>
      <c r="N99" s="312" t="s">
        <v>209</v>
      </c>
      <c r="P99" s="313">
        <f>O99*H99</f>
        <v>0</v>
      </c>
      <c r="Q99" s="313">
        <v>0</v>
      </c>
      <c r="R99" s="313">
        <f>Q99*H99</f>
        <v>0</v>
      </c>
      <c r="S99" s="313">
        <v>0</v>
      </c>
      <c r="T99" s="314">
        <f>S99*H99</f>
        <v>0</v>
      </c>
      <c r="AR99" s="315" t="s">
        <v>285</v>
      </c>
      <c r="AT99" s="315" t="s">
        <v>254</v>
      </c>
      <c r="AU99" s="315" t="s">
        <v>252</v>
      </c>
      <c r="AY99" s="228" t="s">
        <v>249</v>
      </c>
      <c r="BE99" s="316">
        <f>IF(N99="základní",J99,0)</f>
        <v>0</v>
      </c>
      <c r="BF99" s="316">
        <f>IF(N99="snížená",J99,0)</f>
        <v>0</v>
      </c>
      <c r="BG99" s="316">
        <f>IF(N99="zákl. přenesená",J99,0)</f>
        <v>0</v>
      </c>
      <c r="BH99" s="316">
        <f>IF(N99="sníž. přenesená",J99,0)</f>
        <v>0</v>
      </c>
      <c r="BI99" s="316">
        <f>IF(N99="nulová",J99,0)</f>
        <v>0</v>
      </c>
      <c r="BJ99" s="228" t="s">
        <v>252</v>
      </c>
      <c r="BK99" s="316">
        <f>ROUND(I99*H99,2)</f>
        <v>0</v>
      </c>
      <c r="BL99" s="228" t="s">
        <v>285</v>
      </c>
      <c r="BM99" s="315" t="s">
        <v>286</v>
      </c>
    </row>
    <row r="100" spans="2:65" s="237" customFormat="1" ht="19.5">
      <c r="B100" s="238"/>
      <c r="D100" s="317" t="s">
        <v>260</v>
      </c>
      <c r="F100" s="318" t="s">
        <v>287</v>
      </c>
      <c r="I100" s="354"/>
      <c r="L100" s="238"/>
      <c r="M100" s="319"/>
      <c r="T100" s="320"/>
      <c r="AT100" s="228" t="s">
        <v>260</v>
      </c>
      <c r="AU100" s="228" t="s">
        <v>252</v>
      </c>
    </row>
    <row r="101" spans="2:65" s="322" customFormat="1">
      <c r="B101" s="323"/>
      <c r="D101" s="317" t="s">
        <v>264</v>
      </c>
      <c r="E101" s="324" t="s">
        <v>199</v>
      </c>
      <c r="F101" s="325" t="s">
        <v>288</v>
      </c>
      <c r="H101" s="326">
        <v>72</v>
      </c>
      <c r="I101" s="373"/>
      <c r="L101" s="323"/>
      <c r="M101" s="327"/>
      <c r="T101" s="328"/>
      <c r="AT101" s="324" t="s">
        <v>264</v>
      </c>
      <c r="AU101" s="324" t="s">
        <v>252</v>
      </c>
      <c r="AV101" s="322" t="s">
        <v>177</v>
      </c>
      <c r="AW101" s="322" t="s">
        <v>266</v>
      </c>
      <c r="AX101" s="322" t="s">
        <v>252</v>
      </c>
      <c r="AY101" s="324" t="s">
        <v>249</v>
      </c>
    </row>
    <row r="102" spans="2:65" s="237" customFormat="1" ht="27.6" customHeight="1">
      <c r="B102" s="238"/>
      <c r="C102" s="306" t="s">
        <v>289</v>
      </c>
      <c r="D102" s="306" t="s">
        <v>254</v>
      </c>
      <c r="E102" s="307" t="s">
        <v>290</v>
      </c>
      <c r="F102" s="308" t="s">
        <v>291</v>
      </c>
      <c r="G102" s="309" t="s">
        <v>278</v>
      </c>
      <c r="H102" s="310">
        <v>4</v>
      </c>
      <c r="I102" s="371"/>
      <c r="J102" s="311">
        <f>ROUND(I102*H102,2)</f>
        <v>0</v>
      </c>
      <c r="K102" s="308" t="s">
        <v>257</v>
      </c>
      <c r="L102" s="238"/>
      <c r="M102" s="372" t="s">
        <v>199</v>
      </c>
      <c r="N102" s="312" t="s">
        <v>209</v>
      </c>
      <c r="P102" s="313">
        <f>O102*H102</f>
        <v>0</v>
      </c>
      <c r="Q102" s="313">
        <v>0</v>
      </c>
      <c r="R102" s="313">
        <f>Q102*H102</f>
        <v>0</v>
      </c>
      <c r="S102" s="313">
        <v>0</v>
      </c>
      <c r="T102" s="314">
        <f>S102*H102</f>
        <v>0</v>
      </c>
      <c r="AR102" s="315" t="s">
        <v>285</v>
      </c>
      <c r="AT102" s="315" t="s">
        <v>254</v>
      </c>
      <c r="AU102" s="315" t="s">
        <v>252</v>
      </c>
      <c r="AY102" s="228" t="s">
        <v>249</v>
      </c>
      <c r="BE102" s="316">
        <f>IF(N102="základní",J102,0)</f>
        <v>0</v>
      </c>
      <c r="BF102" s="316">
        <f>IF(N102="snížená",J102,0)</f>
        <v>0</v>
      </c>
      <c r="BG102" s="316">
        <f>IF(N102="zákl. přenesená",J102,0)</f>
        <v>0</v>
      </c>
      <c r="BH102" s="316">
        <f>IF(N102="sníž. přenesená",J102,0)</f>
        <v>0</v>
      </c>
      <c r="BI102" s="316">
        <f>IF(N102="nulová",J102,0)</f>
        <v>0</v>
      </c>
      <c r="BJ102" s="228" t="s">
        <v>252</v>
      </c>
      <c r="BK102" s="316">
        <f>ROUND(I102*H102,2)</f>
        <v>0</v>
      </c>
      <c r="BL102" s="228" t="s">
        <v>285</v>
      </c>
      <c r="BM102" s="315" t="s">
        <v>292</v>
      </c>
    </row>
    <row r="103" spans="2:65" s="237" customFormat="1" ht="19.5">
      <c r="B103" s="238"/>
      <c r="D103" s="317" t="s">
        <v>260</v>
      </c>
      <c r="F103" s="318" t="s">
        <v>293</v>
      </c>
      <c r="I103" s="354"/>
      <c r="L103" s="238"/>
      <c r="M103" s="319"/>
      <c r="T103" s="320"/>
      <c r="AT103" s="228" t="s">
        <v>260</v>
      </c>
      <c r="AU103" s="228" t="s">
        <v>252</v>
      </c>
    </row>
    <row r="104" spans="2:65" s="322" customFormat="1">
      <c r="B104" s="323"/>
      <c r="D104" s="317" t="s">
        <v>264</v>
      </c>
      <c r="E104" s="324" t="s">
        <v>199</v>
      </c>
      <c r="F104" s="325" t="s">
        <v>274</v>
      </c>
      <c r="H104" s="326">
        <v>4</v>
      </c>
      <c r="I104" s="373"/>
      <c r="L104" s="323"/>
      <c r="M104" s="327"/>
      <c r="T104" s="328"/>
      <c r="AT104" s="324" t="s">
        <v>264</v>
      </c>
      <c r="AU104" s="324" t="s">
        <v>252</v>
      </c>
      <c r="AV104" s="322" t="s">
        <v>177</v>
      </c>
      <c r="AW104" s="322" t="s">
        <v>266</v>
      </c>
      <c r="AX104" s="322" t="s">
        <v>252</v>
      </c>
      <c r="AY104" s="324" t="s">
        <v>249</v>
      </c>
    </row>
    <row r="105" spans="2:65" s="237" customFormat="1" ht="36" customHeight="1">
      <c r="B105" s="238"/>
      <c r="C105" s="306" t="s">
        <v>294</v>
      </c>
      <c r="D105" s="306" t="s">
        <v>254</v>
      </c>
      <c r="E105" s="307" t="s">
        <v>295</v>
      </c>
      <c r="F105" s="308" t="s">
        <v>296</v>
      </c>
      <c r="G105" s="309" t="s">
        <v>104</v>
      </c>
      <c r="H105" s="310">
        <v>1</v>
      </c>
      <c r="I105" s="371"/>
      <c r="J105" s="311">
        <f>ROUND(I105*H105,2)</f>
        <v>0</v>
      </c>
      <c r="K105" s="308" t="s">
        <v>257</v>
      </c>
      <c r="L105" s="238"/>
      <c r="M105" s="372" t="s">
        <v>199</v>
      </c>
      <c r="N105" s="312" t="s">
        <v>209</v>
      </c>
      <c r="P105" s="313">
        <f>O105*H105</f>
        <v>0</v>
      </c>
      <c r="Q105" s="313">
        <v>0</v>
      </c>
      <c r="R105" s="313">
        <f>Q105*H105</f>
        <v>0</v>
      </c>
      <c r="S105" s="313">
        <v>0</v>
      </c>
      <c r="T105" s="314">
        <f>S105*H105</f>
        <v>0</v>
      </c>
      <c r="AR105" s="315" t="s">
        <v>285</v>
      </c>
      <c r="AT105" s="315" t="s">
        <v>254</v>
      </c>
      <c r="AU105" s="315" t="s">
        <v>252</v>
      </c>
      <c r="AY105" s="228" t="s">
        <v>249</v>
      </c>
      <c r="BE105" s="316">
        <f>IF(N105="základní",J105,0)</f>
        <v>0</v>
      </c>
      <c r="BF105" s="316">
        <f>IF(N105="snížená",J105,0)</f>
        <v>0</v>
      </c>
      <c r="BG105" s="316">
        <f>IF(N105="zákl. přenesená",J105,0)</f>
        <v>0</v>
      </c>
      <c r="BH105" s="316">
        <f>IF(N105="sníž. přenesená",J105,0)</f>
        <v>0</v>
      </c>
      <c r="BI105" s="316">
        <f>IF(N105="nulová",J105,0)</f>
        <v>0</v>
      </c>
      <c r="BJ105" s="228" t="s">
        <v>252</v>
      </c>
      <c r="BK105" s="316">
        <f>ROUND(I105*H105,2)</f>
        <v>0</v>
      </c>
      <c r="BL105" s="228" t="s">
        <v>285</v>
      </c>
      <c r="BM105" s="315" t="s">
        <v>297</v>
      </c>
    </row>
    <row r="106" spans="2:65" s="237" customFormat="1" ht="19.5">
      <c r="B106" s="238"/>
      <c r="D106" s="317" t="s">
        <v>260</v>
      </c>
      <c r="F106" s="318" t="s">
        <v>298</v>
      </c>
      <c r="I106" s="354"/>
      <c r="L106" s="238"/>
      <c r="M106" s="319"/>
      <c r="T106" s="320"/>
      <c r="AT106" s="228" t="s">
        <v>260</v>
      </c>
      <c r="AU106" s="228" t="s">
        <v>252</v>
      </c>
    </row>
    <row r="107" spans="2:65" s="237" customFormat="1" ht="41.45" customHeight="1">
      <c r="B107" s="238"/>
      <c r="C107" s="329" t="s">
        <v>299</v>
      </c>
      <c r="D107" s="329" t="s">
        <v>245</v>
      </c>
      <c r="E107" s="330" t="s">
        <v>300</v>
      </c>
      <c r="F107" s="331" t="s">
        <v>301</v>
      </c>
      <c r="G107" s="332" t="s">
        <v>104</v>
      </c>
      <c r="H107" s="333">
        <v>1</v>
      </c>
      <c r="I107" s="374"/>
      <c r="J107" s="334">
        <f>ROUND(I107*H107,2)</f>
        <v>0</v>
      </c>
      <c r="K107" s="331" t="s">
        <v>257</v>
      </c>
      <c r="L107" s="335"/>
      <c r="M107" s="375" t="s">
        <v>199</v>
      </c>
      <c r="N107" s="336" t="s">
        <v>209</v>
      </c>
      <c r="P107" s="313">
        <f>O107*H107</f>
        <v>0</v>
      </c>
      <c r="Q107" s="313">
        <v>8.0999999999999996E-3</v>
      </c>
      <c r="R107" s="313">
        <f>Q107*H107</f>
        <v>8.0999999999999996E-3</v>
      </c>
      <c r="S107" s="313">
        <v>0</v>
      </c>
      <c r="T107" s="314">
        <f>S107*H107</f>
        <v>0</v>
      </c>
      <c r="AR107" s="315" t="s">
        <v>270</v>
      </c>
      <c r="AT107" s="315" t="s">
        <v>245</v>
      </c>
      <c r="AU107" s="315" t="s">
        <v>252</v>
      </c>
      <c r="AY107" s="228" t="s">
        <v>249</v>
      </c>
      <c r="BE107" s="316">
        <f>IF(N107="základní",J107,0)</f>
        <v>0</v>
      </c>
      <c r="BF107" s="316">
        <f>IF(N107="snížená",J107,0)</f>
        <v>0</v>
      </c>
      <c r="BG107" s="316">
        <f>IF(N107="zákl. přenesená",J107,0)</f>
        <v>0</v>
      </c>
      <c r="BH107" s="316">
        <f>IF(N107="sníž. přenesená",J107,0)</f>
        <v>0</v>
      </c>
      <c r="BI107" s="316">
        <f>IF(N107="nulová",J107,0)</f>
        <v>0</v>
      </c>
      <c r="BJ107" s="228" t="s">
        <v>252</v>
      </c>
      <c r="BK107" s="316">
        <f>ROUND(I107*H107,2)</f>
        <v>0</v>
      </c>
      <c r="BL107" s="228" t="s">
        <v>270</v>
      </c>
      <c r="BM107" s="315" t="s">
        <v>302</v>
      </c>
    </row>
    <row r="108" spans="2:65" s="237" customFormat="1" ht="29.25">
      <c r="B108" s="238"/>
      <c r="D108" s="317" t="s">
        <v>260</v>
      </c>
      <c r="F108" s="318" t="s">
        <v>301</v>
      </c>
      <c r="I108" s="354"/>
      <c r="L108" s="238"/>
      <c r="M108" s="319"/>
      <c r="T108" s="320"/>
      <c r="AT108" s="228" t="s">
        <v>260</v>
      </c>
      <c r="AU108" s="228" t="s">
        <v>252</v>
      </c>
    </row>
    <row r="109" spans="2:65" s="237" customFormat="1" ht="16.5" customHeight="1">
      <c r="B109" s="238"/>
      <c r="C109" s="329" t="s">
        <v>303</v>
      </c>
      <c r="D109" s="329" t="s">
        <v>245</v>
      </c>
      <c r="E109" s="330" t="s">
        <v>304</v>
      </c>
      <c r="F109" s="331" t="s">
        <v>305</v>
      </c>
      <c r="G109" s="332" t="s">
        <v>81</v>
      </c>
      <c r="H109" s="333">
        <v>100</v>
      </c>
      <c r="I109" s="374"/>
      <c r="J109" s="334">
        <f>ROUND(I109*H109,2)</f>
        <v>0</v>
      </c>
      <c r="K109" s="331" t="s">
        <v>257</v>
      </c>
      <c r="L109" s="335"/>
      <c r="M109" s="375" t="s">
        <v>199</v>
      </c>
      <c r="N109" s="336" t="s">
        <v>209</v>
      </c>
      <c r="P109" s="313">
        <f>O109*H109</f>
        <v>0</v>
      </c>
      <c r="Q109" s="313">
        <v>1.0000000000000001E-5</v>
      </c>
      <c r="R109" s="313">
        <f>Q109*H109</f>
        <v>1E-3</v>
      </c>
      <c r="S109" s="313">
        <v>0</v>
      </c>
      <c r="T109" s="314">
        <f>S109*H109</f>
        <v>0</v>
      </c>
      <c r="AR109" s="315" t="s">
        <v>270</v>
      </c>
      <c r="AT109" s="315" t="s">
        <v>245</v>
      </c>
      <c r="AU109" s="315" t="s">
        <v>252</v>
      </c>
      <c r="AY109" s="228" t="s">
        <v>249</v>
      </c>
      <c r="BE109" s="316">
        <f>IF(N109="základní",J109,0)</f>
        <v>0</v>
      </c>
      <c r="BF109" s="316">
        <f>IF(N109="snížená",J109,0)</f>
        <v>0</v>
      </c>
      <c r="BG109" s="316">
        <f>IF(N109="zákl. přenesená",J109,0)</f>
        <v>0</v>
      </c>
      <c r="BH109" s="316">
        <f>IF(N109="sníž. přenesená",J109,0)</f>
        <v>0</v>
      </c>
      <c r="BI109" s="316">
        <f>IF(N109="nulová",J109,0)</f>
        <v>0</v>
      </c>
      <c r="BJ109" s="228" t="s">
        <v>252</v>
      </c>
      <c r="BK109" s="316">
        <f>ROUND(I109*H109,2)</f>
        <v>0</v>
      </c>
      <c r="BL109" s="228" t="s">
        <v>270</v>
      </c>
      <c r="BM109" s="315" t="s">
        <v>306</v>
      </c>
    </row>
    <row r="110" spans="2:65" s="237" customFormat="1">
      <c r="B110" s="238"/>
      <c r="D110" s="317" t="s">
        <v>260</v>
      </c>
      <c r="F110" s="318" t="s">
        <v>305</v>
      </c>
      <c r="I110" s="354"/>
      <c r="L110" s="238"/>
      <c r="M110" s="319"/>
      <c r="T110" s="320"/>
      <c r="AT110" s="228" t="s">
        <v>260</v>
      </c>
      <c r="AU110" s="228" t="s">
        <v>252</v>
      </c>
    </row>
    <row r="111" spans="2:65" s="237" customFormat="1" ht="16.5" customHeight="1">
      <c r="B111" s="238"/>
      <c r="C111" s="329" t="s">
        <v>307</v>
      </c>
      <c r="D111" s="329" t="s">
        <v>245</v>
      </c>
      <c r="E111" s="330" t="s">
        <v>308</v>
      </c>
      <c r="F111" s="331" t="s">
        <v>309</v>
      </c>
      <c r="G111" s="332" t="s">
        <v>81</v>
      </c>
      <c r="H111" s="333">
        <v>66.667000000000002</v>
      </c>
      <c r="I111" s="374"/>
      <c r="J111" s="334">
        <f>ROUND(I111*H111,2)</f>
        <v>0</v>
      </c>
      <c r="K111" s="331" t="s">
        <v>257</v>
      </c>
      <c r="L111" s="335"/>
      <c r="M111" s="375" t="s">
        <v>199</v>
      </c>
      <c r="N111" s="336" t="s">
        <v>209</v>
      </c>
      <c r="P111" s="313">
        <f>O111*H111</f>
        <v>0</v>
      </c>
      <c r="Q111" s="313">
        <v>0</v>
      </c>
      <c r="R111" s="313">
        <f>Q111*H111</f>
        <v>0</v>
      </c>
      <c r="S111" s="313">
        <v>0</v>
      </c>
      <c r="T111" s="314">
        <f>S111*H111</f>
        <v>0</v>
      </c>
      <c r="AR111" s="315" t="s">
        <v>270</v>
      </c>
      <c r="AT111" s="315" t="s">
        <v>245</v>
      </c>
      <c r="AU111" s="315" t="s">
        <v>252</v>
      </c>
      <c r="AY111" s="228" t="s">
        <v>249</v>
      </c>
      <c r="BE111" s="316">
        <f>IF(N111="základní",J111,0)</f>
        <v>0</v>
      </c>
      <c r="BF111" s="316">
        <f>IF(N111="snížená",J111,0)</f>
        <v>0</v>
      </c>
      <c r="BG111" s="316">
        <f>IF(N111="zákl. přenesená",J111,0)</f>
        <v>0</v>
      </c>
      <c r="BH111" s="316">
        <f>IF(N111="sníž. přenesená",J111,0)</f>
        <v>0</v>
      </c>
      <c r="BI111" s="316">
        <f>IF(N111="nulová",J111,0)</f>
        <v>0</v>
      </c>
      <c r="BJ111" s="228" t="s">
        <v>252</v>
      </c>
      <c r="BK111" s="316">
        <f>ROUND(I111*H111,2)</f>
        <v>0</v>
      </c>
      <c r="BL111" s="228" t="s">
        <v>270</v>
      </c>
      <c r="BM111" s="315" t="s">
        <v>310</v>
      </c>
    </row>
    <row r="112" spans="2:65" s="237" customFormat="1">
      <c r="B112" s="238"/>
      <c r="D112" s="317" t="s">
        <v>260</v>
      </c>
      <c r="F112" s="318" t="s">
        <v>309</v>
      </c>
      <c r="I112" s="354"/>
      <c r="L112" s="238"/>
      <c r="M112" s="319"/>
      <c r="T112" s="320"/>
      <c r="AT112" s="228" t="s">
        <v>260</v>
      </c>
      <c r="AU112" s="228" t="s">
        <v>252</v>
      </c>
    </row>
    <row r="113" spans="2:65" s="237" customFormat="1" ht="30.6" customHeight="1">
      <c r="B113" s="238"/>
      <c r="C113" s="306" t="s">
        <v>311</v>
      </c>
      <c r="D113" s="306" t="s">
        <v>254</v>
      </c>
      <c r="E113" s="307" t="s">
        <v>312</v>
      </c>
      <c r="F113" s="308" t="s">
        <v>313</v>
      </c>
      <c r="G113" s="309" t="s">
        <v>278</v>
      </c>
      <c r="H113" s="310">
        <v>11</v>
      </c>
      <c r="I113" s="371"/>
      <c r="J113" s="311">
        <f>ROUND(I113*H113,2)</f>
        <v>0</v>
      </c>
      <c r="K113" s="308" t="s">
        <v>257</v>
      </c>
      <c r="L113" s="238"/>
      <c r="M113" s="372" t="s">
        <v>199</v>
      </c>
      <c r="N113" s="312" t="s">
        <v>209</v>
      </c>
      <c r="P113" s="313">
        <f>O113*H113</f>
        <v>0</v>
      </c>
      <c r="Q113" s="313">
        <v>0</v>
      </c>
      <c r="R113" s="313">
        <f>Q113*H113</f>
        <v>0</v>
      </c>
      <c r="S113" s="313">
        <v>0</v>
      </c>
      <c r="T113" s="314">
        <f>S113*H113</f>
        <v>0</v>
      </c>
      <c r="AR113" s="315" t="s">
        <v>274</v>
      </c>
      <c r="AT113" s="315" t="s">
        <v>254</v>
      </c>
      <c r="AU113" s="315" t="s">
        <v>252</v>
      </c>
      <c r="AY113" s="228" t="s">
        <v>249</v>
      </c>
      <c r="BE113" s="316">
        <f>IF(N113="základní",J113,0)</f>
        <v>0</v>
      </c>
      <c r="BF113" s="316">
        <f>IF(N113="snížená",J113,0)</f>
        <v>0</v>
      </c>
      <c r="BG113" s="316">
        <f>IF(N113="zákl. přenesená",J113,0)</f>
        <v>0</v>
      </c>
      <c r="BH113" s="316">
        <f>IF(N113="sníž. přenesená",J113,0)</f>
        <v>0</v>
      </c>
      <c r="BI113" s="316">
        <f>IF(N113="nulová",J113,0)</f>
        <v>0</v>
      </c>
      <c r="BJ113" s="228" t="s">
        <v>252</v>
      </c>
      <c r="BK113" s="316">
        <f>ROUND(I113*H113,2)</f>
        <v>0</v>
      </c>
      <c r="BL113" s="228" t="s">
        <v>274</v>
      </c>
      <c r="BM113" s="315" t="s">
        <v>314</v>
      </c>
    </row>
    <row r="114" spans="2:65" s="237" customFormat="1" ht="19.5">
      <c r="B114" s="238"/>
      <c r="D114" s="317" t="s">
        <v>260</v>
      </c>
      <c r="F114" s="318" t="s">
        <v>313</v>
      </c>
      <c r="I114" s="354"/>
      <c r="L114" s="238"/>
      <c r="M114" s="319"/>
      <c r="T114" s="320"/>
      <c r="AT114" s="228" t="s">
        <v>260</v>
      </c>
      <c r="AU114" s="228" t="s">
        <v>252</v>
      </c>
    </row>
    <row r="115" spans="2:65" s="322" customFormat="1">
      <c r="B115" s="323"/>
      <c r="D115" s="317" t="s">
        <v>264</v>
      </c>
      <c r="E115" s="324" t="s">
        <v>199</v>
      </c>
      <c r="F115" s="325" t="s">
        <v>315</v>
      </c>
      <c r="H115" s="326">
        <v>11</v>
      </c>
      <c r="I115" s="373"/>
      <c r="L115" s="323"/>
      <c r="M115" s="327"/>
      <c r="T115" s="328"/>
      <c r="AT115" s="324" t="s">
        <v>264</v>
      </c>
      <c r="AU115" s="324" t="s">
        <v>252</v>
      </c>
      <c r="AV115" s="322" t="s">
        <v>177</v>
      </c>
      <c r="AW115" s="322" t="s">
        <v>266</v>
      </c>
      <c r="AX115" s="322" t="s">
        <v>252</v>
      </c>
      <c r="AY115" s="324" t="s">
        <v>249</v>
      </c>
    </row>
    <row r="116" spans="2:65" s="237" customFormat="1" ht="38.450000000000003" customHeight="1">
      <c r="B116" s="238"/>
      <c r="C116" s="329" t="s">
        <v>316</v>
      </c>
      <c r="D116" s="329" t="s">
        <v>245</v>
      </c>
      <c r="E116" s="330" t="s">
        <v>317</v>
      </c>
      <c r="F116" s="331" t="s">
        <v>318</v>
      </c>
      <c r="G116" s="332" t="s">
        <v>278</v>
      </c>
      <c r="H116" s="333">
        <v>10</v>
      </c>
      <c r="I116" s="374"/>
      <c r="J116" s="334">
        <f>ROUND(I116*H116,2)</f>
        <v>0</v>
      </c>
      <c r="K116" s="331" t="s">
        <v>199</v>
      </c>
      <c r="L116" s="335"/>
      <c r="M116" s="375" t="s">
        <v>199</v>
      </c>
      <c r="N116" s="336" t="s">
        <v>209</v>
      </c>
      <c r="P116" s="313">
        <f>O116*H116</f>
        <v>0</v>
      </c>
      <c r="Q116" s="313">
        <v>0</v>
      </c>
      <c r="R116" s="313">
        <f>Q116*H116</f>
        <v>0</v>
      </c>
      <c r="S116" s="313">
        <v>0</v>
      </c>
      <c r="T116" s="314">
        <f>S116*H116</f>
        <v>0</v>
      </c>
      <c r="AR116" s="315" t="s">
        <v>319</v>
      </c>
      <c r="AT116" s="315" t="s">
        <v>245</v>
      </c>
      <c r="AU116" s="315" t="s">
        <v>252</v>
      </c>
      <c r="AY116" s="228" t="s">
        <v>249</v>
      </c>
      <c r="BE116" s="316">
        <f>IF(N116="základní",J116,0)</f>
        <v>0</v>
      </c>
      <c r="BF116" s="316">
        <f>IF(N116="snížená",J116,0)</f>
        <v>0</v>
      </c>
      <c r="BG116" s="316">
        <f>IF(N116="zákl. přenesená",J116,0)</f>
        <v>0</v>
      </c>
      <c r="BH116" s="316">
        <f>IF(N116="sníž. přenesená",J116,0)</f>
        <v>0</v>
      </c>
      <c r="BI116" s="316">
        <f>IF(N116="nulová",J116,0)</f>
        <v>0</v>
      </c>
      <c r="BJ116" s="228" t="s">
        <v>252</v>
      </c>
      <c r="BK116" s="316">
        <f>ROUND(I116*H116,2)</f>
        <v>0</v>
      </c>
      <c r="BL116" s="228" t="s">
        <v>274</v>
      </c>
      <c r="BM116" s="315" t="s">
        <v>320</v>
      </c>
    </row>
    <row r="117" spans="2:65" s="237" customFormat="1" ht="19.5">
      <c r="B117" s="238"/>
      <c r="D117" s="317" t="s">
        <v>260</v>
      </c>
      <c r="F117" s="318" t="s">
        <v>318</v>
      </c>
      <c r="I117" s="354"/>
      <c r="L117" s="238"/>
      <c r="M117" s="319"/>
      <c r="T117" s="320"/>
      <c r="AT117" s="228" t="s">
        <v>260</v>
      </c>
      <c r="AU117" s="228" t="s">
        <v>252</v>
      </c>
    </row>
    <row r="118" spans="2:65" s="237" customFormat="1" ht="19.5">
      <c r="B118" s="238"/>
      <c r="D118" s="317" t="s">
        <v>321</v>
      </c>
      <c r="F118" s="321" t="s">
        <v>322</v>
      </c>
      <c r="I118" s="354"/>
      <c r="L118" s="238"/>
      <c r="M118" s="319"/>
      <c r="T118" s="320"/>
      <c r="AT118" s="228" t="s">
        <v>321</v>
      </c>
      <c r="AU118" s="228" t="s">
        <v>252</v>
      </c>
    </row>
    <row r="119" spans="2:65" s="322" customFormat="1">
      <c r="B119" s="323"/>
      <c r="D119" s="317" t="s">
        <v>264</v>
      </c>
      <c r="E119" s="324" t="s">
        <v>199</v>
      </c>
      <c r="F119" s="325" t="s">
        <v>323</v>
      </c>
      <c r="H119" s="326">
        <v>10</v>
      </c>
      <c r="I119" s="373"/>
      <c r="L119" s="323"/>
      <c r="M119" s="327"/>
      <c r="T119" s="328"/>
      <c r="AT119" s="324" t="s">
        <v>264</v>
      </c>
      <c r="AU119" s="324" t="s">
        <v>252</v>
      </c>
      <c r="AV119" s="322" t="s">
        <v>177</v>
      </c>
      <c r="AW119" s="322" t="s">
        <v>266</v>
      </c>
      <c r="AX119" s="322" t="s">
        <v>252</v>
      </c>
      <c r="AY119" s="324" t="s">
        <v>249</v>
      </c>
    </row>
    <row r="120" spans="2:65" s="237" customFormat="1" ht="36" customHeight="1">
      <c r="B120" s="238"/>
      <c r="C120" s="306" t="s">
        <v>324</v>
      </c>
      <c r="D120" s="306" t="s">
        <v>254</v>
      </c>
      <c r="E120" s="307" t="s">
        <v>325</v>
      </c>
      <c r="F120" s="308" t="s">
        <v>326</v>
      </c>
      <c r="G120" s="309" t="s">
        <v>278</v>
      </c>
      <c r="H120" s="310">
        <v>9</v>
      </c>
      <c r="I120" s="371"/>
      <c r="J120" s="311">
        <f>ROUND(I120*H120,2)</f>
        <v>0</v>
      </c>
      <c r="K120" s="308" t="s">
        <v>199</v>
      </c>
      <c r="L120" s="238"/>
      <c r="M120" s="372" t="s">
        <v>199</v>
      </c>
      <c r="N120" s="312" t="s">
        <v>209</v>
      </c>
      <c r="P120" s="313">
        <f>O120*H120</f>
        <v>0</v>
      </c>
      <c r="Q120" s="313">
        <v>0</v>
      </c>
      <c r="R120" s="313">
        <f>Q120*H120</f>
        <v>0</v>
      </c>
      <c r="S120" s="313">
        <v>0</v>
      </c>
      <c r="T120" s="314">
        <f>S120*H120</f>
        <v>0</v>
      </c>
      <c r="AR120" s="315" t="s">
        <v>274</v>
      </c>
      <c r="AT120" s="315" t="s">
        <v>254</v>
      </c>
      <c r="AU120" s="315" t="s">
        <v>252</v>
      </c>
      <c r="AY120" s="228" t="s">
        <v>249</v>
      </c>
      <c r="BE120" s="316">
        <f>IF(N120="základní",J120,0)</f>
        <v>0</v>
      </c>
      <c r="BF120" s="316">
        <f>IF(N120="snížená",J120,0)</f>
        <v>0</v>
      </c>
      <c r="BG120" s="316">
        <f>IF(N120="zákl. přenesená",J120,0)</f>
        <v>0</v>
      </c>
      <c r="BH120" s="316">
        <f>IF(N120="sníž. přenesená",J120,0)</f>
        <v>0</v>
      </c>
      <c r="BI120" s="316">
        <f>IF(N120="nulová",J120,0)</f>
        <v>0</v>
      </c>
      <c r="BJ120" s="228" t="s">
        <v>252</v>
      </c>
      <c r="BK120" s="316">
        <f>ROUND(I120*H120,2)</f>
        <v>0</v>
      </c>
      <c r="BL120" s="228" t="s">
        <v>274</v>
      </c>
      <c r="BM120" s="315" t="s">
        <v>327</v>
      </c>
    </row>
    <row r="121" spans="2:65" s="237" customFormat="1" ht="29.25">
      <c r="B121" s="238"/>
      <c r="D121" s="317" t="s">
        <v>260</v>
      </c>
      <c r="F121" s="318" t="s">
        <v>326</v>
      </c>
      <c r="I121" s="354"/>
      <c r="L121" s="238"/>
      <c r="M121" s="319"/>
      <c r="T121" s="320"/>
      <c r="AT121" s="228" t="s">
        <v>260</v>
      </c>
      <c r="AU121" s="228" t="s">
        <v>252</v>
      </c>
    </row>
    <row r="122" spans="2:65" s="237" customFormat="1" ht="19.5">
      <c r="B122" s="238"/>
      <c r="D122" s="317" t="s">
        <v>321</v>
      </c>
      <c r="F122" s="321" t="s">
        <v>328</v>
      </c>
      <c r="I122" s="354"/>
      <c r="L122" s="238"/>
      <c r="M122" s="319"/>
      <c r="T122" s="320"/>
      <c r="AT122" s="228" t="s">
        <v>321</v>
      </c>
      <c r="AU122" s="228" t="s">
        <v>252</v>
      </c>
    </row>
    <row r="123" spans="2:65" s="237" customFormat="1" ht="28.15" customHeight="1">
      <c r="B123" s="238"/>
      <c r="C123" s="306" t="s">
        <v>329</v>
      </c>
      <c r="D123" s="306" t="s">
        <v>254</v>
      </c>
      <c r="E123" s="307" t="s">
        <v>330</v>
      </c>
      <c r="F123" s="308" t="s">
        <v>331</v>
      </c>
      <c r="G123" s="309" t="s">
        <v>278</v>
      </c>
      <c r="H123" s="310">
        <v>10</v>
      </c>
      <c r="I123" s="371"/>
      <c r="J123" s="311">
        <f>ROUND(I123*H123,2)</f>
        <v>0</v>
      </c>
      <c r="K123" s="308" t="s">
        <v>257</v>
      </c>
      <c r="L123" s="238"/>
      <c r="M123" s="372" t="s">
        <v>199</v>
      </c>
      <c r="N123" s="312" t="s">
        <v>209</v>
      </c>
      <c r="P123" s="313">
        <f>O123*H123</f>
        <v>0</v>
      </c>
      <c r="Q123" s="313">
        <v>0</v>
      </c>
      <c r="R123" s="313">
        <f>Q123*H123</f>
        <v>0</v>
      </c>
      <c r="S123" s="313">
        <v>0</v>
      </c>
      <c r="T123" s="314">
        <f>S123*H123</f>
        <v>0</v>
      </c>
      <c r="AR123" s="315" t="s">
        <v>274</v>
      </c>
      <c r="AT123" s="315" t="s">
        <v>254</v>
      </c>
      <c r="AU123" s="315" t="s">
        <v>252</v>
      </c>
      <c r="AY123" s="228" t="s">
        <v>249</v>
      </c>
      <c r="BE123" s="316">
        <f>IF(N123="základní",J123,0)</f>
        <v>0</v>
      </c>
      <c r="BF123" s="316">
        <f>IF(N123="snížená",J123,0)</f>
        <v>0</v>
      </c>
      <c r="BG123" s="316">
        <f>IF(N123="zákl. přenesená",J123,0)</f>
        <v>0</v>
      </c>
      <c r="BH123" s="316">
        <f>IF(N123="sníž. přenesená",J123,0)</f>
        <v>0</v>
      </c>
      <c r="BI123" s="316">
        <f>IF(N123="nulová",J123,0)</f>
        <v>0</v>
      </c>
      <c r="BJ123" s="228" t="s">
        <v>252</v>
      </c>
      <c r="BK123" s="316">
        <f>ROUND(I123*H123,2)</f>
        <v>0</v>
      </c>
      <c r="BL123" s="228" t="s">
        <v>274</v>
      </c>
      <c r="BM123" s="315" t="s">
        <v>332</v>
      </c>
    </row>
    <row r="124" spans="2:65" s="237" customFormat="1" ht="19.5">
      <c r="B124" s="238"/>
      <c r="D124" s="317" t="s">
        <v>260</v>
      </c>
      <c r="F124" s="318" t="s">
        <v>333</v>
      </c>
      <c r="I124" s="354"/>
      <c r="L124" s="238"/>
      <c r="M124" s="319"/>
      <c r="T124" s="320"/>
      <c r="AT124" s="228" t="s">
        <v>260</v>
      </c>
      <c r="AU124" s="228" t="s">
        <v>252</v>
      </c>
    </row>
    <row r="125" spans="2:65" s="237" customFormat="1" ht="49.9" customHeight="1">
      <c r="B125" s="238"/>
      <c r="C125" s="329" t="s">
        <v>334</v>
      </c>
      <c r="D125" s="329" t="s">
        <v>245</v>
      </c>
      <c r="E125" s="330" t="s">
        <v>335</v>
      </c>
      <c r="F125" s="331" t="s">
        <v>336</v>
      </c>
      <c r="G125" s="332" t="s">
        <v>278</v>
      </c>
      <c r="H125" s="333">
        <v>9</v>
      </c>
      <c r="I125" s="374"/>
      <c r="J125" s="334">
        <f>ROUND(I125*H125,2)</f>
        <v>0</v>
      </c>
      <c r="K125" s="331" t="s">
        <v>337</v>
      </c>
      <c r="L125" s="335"/>
      <c r="M125" s="375" t="s">
        <v>199</v>
      </c>
      <c r="N125" s="336" t="s">
        <v>209</v>
      </c>
      <c r="P125" s="313">
        <f>O125*H125</f>
        <v>0</v>
      </c>
      <c r="Q125" s="313">
        <v>5.1999999999999998E-2</v>
      </c>
      <c r="R125" s="313">
        <f>Q125*H125</f>
        <v>0.46799999999999997</v>
      </c>
      <c r="S125" s="313">
        <v>0</v>
      </c>
      <c r="T125" s="314">
        <f>S125*H125</f>
        <v>0</v>
      </c>
      <c r="AR125" s="315" t="s">
        <v>319</v>
      </c>
      <c r="AT125" s="315" t="s">
        <v>245</v>
      </c>
      <c r="AU125" s="315" t="s">
        <v>252</v>
      </c>
      <c r="AY125" s="228" t="s">
        <v>249</v>
      </c>
      <c r="BE125" s="316">
        <f>IF(N125="základní",J125,0)</f>
        <v>0</v>
      </c>
      <c r="BF125" s="316">
        <f>IF(N125="snížená",J125,0)</f>
        <v>0</v>
      </c>
      <c r="BG125" s="316">
        <f>IF(N125="zákl. přenesená",J125,0)</f>
        <v>0</v>
      </c>
      <c r="BH125" s="316">
        <f>IF(N125="sníž. přenesená",J125,0)</f>
        <v>0</v>
      </c>
      <c r="BI125" s="316">
        <f>IF(N125="nulová",J125,0)</f>
        <v>0</v>
      </c>
      <c r="BJ125" s="228" t="s">
        <v>252</v>
      </c>
      <c r="BK125" s="316">
        <f>ROUND(I125*H125,2)</f>
        <v>0</v>
      </c>
      <c r="BL125" s="228" t="s">
        <v>274</v>
      </c>
      <c r="BM125" s="315" t="s">
        <v>338</v>
      </c>
    </row>
    <row r="126" spans="2:65" s="237" customFormat="1" ht="29.25">
      <c r="B126" s="238"/>
      <c r="D126" s="317" t="s">
        <v>260</v>
      </c>
      <c r="F126" s="318" t="s">
        <v>336</v>
      </c>
      <c r="I126" s="354"/>
      <c r="L126" s="238"/>
      <c r="M126" s="319"/>
      <c r="T126" s="320"/>
      <c r="AT126" s="228" t="s">
        <v>260</v>
      </c>
      <c r="AU126" s="228" t="s">
        <v>252</v>
      </c>
    </row>
    <row r="127" spans="2:65" s="322" customFormat="1">
      <c r="B127" s="323"/>
      <c r="D127" s="317" t="s">
        <v>264</v>
      </c>
      <c r="E127" s="324" t="s">
        <v>199</v>
      </c>
      <c r="F127" s="325" t="s">
        <v>339</v>
      </c>
      <c r="H127" s="326">
        <v>9</v>
      </c>
      <c r="I127" s="373"/>
      <c r="L127" s="323"/>
      <c r="M127" s="327"/>
      <c r="T127" s="328"/>
      <c r="AT127" s="324" t="s">
        <v>264</v>
      </c>
      <c r="AU127" s="324" t="s">
        <v>252</v>
      </c>
      <c r="AV127" s="322" t="s">
        <v>177</v>
      </c>
      <c r="AW127" s="322" t="s">
        <v>266</v>
      </c>
      <c r="AX127" s="322" t="s">
        <v>252</v>
      </c>
      <c r="AY127" s="324" t="s">
        <v>249</v>
      </c>
    </row>
    <row r="128" spans="2:65" s="237" customFormat="1" ht="51.6" customHeight="1">
      <c r="B128" s="238"/>
      <c r="C128" s="329" t="s">
        <v>340</v>
      </c>
      <c r="D128" s="329" t="s">
        <v>245</v>
      </c>
      <c r="E128" s="330" t="s">
        <v>341</v>
      </c>
      <c r="F128" s="331" t="s">
        <v>342</v>
      </c>
      <c r="G128" s="332" t="s">
        <v>104</v>
      </c>
      <c r="H128" s="333">
        <v>1</v>
      </c>
      <c r="I128" s="374"/>
      <c r="J128" s="334">
        <f>ROUND(I128*H128,2)</f>
        <v>0</v>
      </c>
      <c r="K128" s="331" t="s">
        <v>257</v>
      </c>
      <c r="L128" s="335"/>
      <c r="M128" s="375" t="s">
        <v>199</v>
      </c>
      <c r="N128" s="336" t="s">
        <v>209</v>
      </c>
      <c r="P128" s="313">
        <f>O128*H128</f>
        <v>0</v>
      </c>
      <c r="Q128" s="313">
        <v>0.115</v>
      </c>
      <c r="R128" s="313">
        <f>Q128*H128</f>
        <v>0.115</v>
      </c>
      <c r="S128" s="313">
        <v>0</v>
      </c>
      <c r="T128" s="314">
        <f>S128*H128</f>
        <v>0</v>
      </c>
      <c r="AR128" s="315" t="s">
        <v>319</v>
      </c>
      <c r="AT128" s="315" t="s">
        <v>245</v>
      </c>
      <c r="AU128" s="315" t="s">
        <v>252</v>
      </c>
      <c r="AY128" s="228" t="s">
        <v>249</v>
      </c>
      <c r="BE128" s="316">
        <f>IF(N128="základní",J128,0)</f>
        <v>0</v>
      </c>
      <c r="BF128" s="316">
        <f>IF(N128="snížená",J128,0)</f>
        <v>0</v>
      </c>
      <c r="BG128" s="316">
        <f>IF(N128="zákl. přenesená",J128,0)</f>
        <v>0</v>
      </c>
      <c r="BH128" s="316">
        <f>IF(N128="sníž. přenesená",J128,0)</f>
        <v>0</v>
      </c>
      <c r="BI128" s="316">
        <f>IF(N128="nulová",J128,0)</f>
        <v>0</v>
      </c>
      <c r="BJ128" s="228" t="s">
        <v>252</v>
      </c>
      <c r="BK128" s="316">
        <f>ROUND(I128*H128,2)</f>
        <v>0</v>
      </c>
      <c r="BL128" s="228" t="s">
        <v>274</v>
      </c>
      <c r="BM128" s="315" t="s">
        <v>343</v>
      </c>
    </row>
    <row r="129" spans="2:65" s="237" customFormat="1" ht="29.25">
      <c r="B129" s="238"/>
      <c r="D129" s="317" t="s">
        <v>260</v>
      </c>
      <c r="F129" s="318" t="s">
        <v>342</v>
      </c>
      <c r="I129" s="354"/>
      <c r="L129" s="238"/>
      <c r="M129" s="319"/>
      <c r="T129" s="320"/>
      <c r="AT129" s="228" t="s">
        <v>260</v>
      </c>
      <c r="AU129" s="228" t="s">
        <v>252</v>
      </c>
    </row>
    <row r="130" spans="2:65" s="237" customFormat="1" ht="64.150000000000006" customHeight="1">
      <c r="B130" s="238"/>
      <c r="C130" s="306" t="s">
        <v>344</v>
      </c>
      <c r="D130" s="306" t="s">
        <v>254</v>
      </c>
      <c r="E130" s="307" t="s">
        <v>345</v>
      </c>
      <c r="F130" s="308" t="s">
        <v>346</v>
      </c>
      <c r="G130" s="309" t="s">
        <v>278</v>
      </c>
      <c r="H130" s="310">
        <v>1</v>
      </c>
      <c r="I130" s="371"/>
      <c r="J130" s="311">
        <f>ROUND(I130*H130,2)</f>
        <v>0</v>
      </c>
      <c r="K130" s="308" t="s">
        <v>199</v>
      </c>
      <c r="L130" s="238"/>
      <c r="M130" s="372" t="s">
        <v>199</v>
      </c>
      <c r="N130" s="312" t="s">
        <v>209</v>
      </c>
      <c r="P130" s="313">
        <f>O130*H130</f>
        <v>0</v>
      </c>
      <c r="Q130" s="313">
        <v>0</v>
      </c>
      <c r="R130" s="313">
        <f>Q130*H130</f>
        <v>0</v>
      </c>
      <c r="S130" s="313">
        <v>0</v>
      </c>
      <c r="T130" s="314">
        <f>S130*H130</f>
        <v>0</v>
      </c>
      <c r="AR130" s="315" t="s">
        <v>274</v>
      </c>
      <c r="AT130" s="315" t="s">
        <v>254</v>
      </c>
      <c r="AU130" s="315" t="s">
        <v>252</v>
      </c>
      <c r="AY130" s="228" t="s">
        <v>249</v>
      </c>
      <c r="BE130" s="316">
        <f>IF(N130="základní",J130,0)</f>
        <v>0</v>
      </c>
      <c r="BF130" s="316">
        <f>IF(N130="snížená",J130,0)</f>
        <v>0</v>
      </c>
      <c r="BG130" s="316">
        <f>IF(N130="zákl. přenesená",J130,0)</f>
        <v>0</v>
      </c>
      <c r="BH130" s="316">
        <f>IF(N130="sníž. přenesená",J130,0)</f>
        <v>0</v>
      </c>
      <c r="BI130" s="316">
        <f>IF(N130="nulová",J130,0)</f>
        <v>0</v>
      </c>
      <c r="BJ130" s="228" t="s">
        <v>252</v>
      </c>
      <c r="BK130" s="316">
        <f>ROUND(I130*H130,2)</f>
        <v>0</v>
      </c>
      <c r="BL130" s="228" t="s">
        <v>274</v>
      </c>
      <c r="BM130" s="315" t="s">
        <v>347</v>
      </c>
    </row>
    <row r="131" spans="2:65" s="237" customFormat="1" ht="39">
      <c r="B131" s="238"/>
      <c r="D131" s="317" t="s">
        <v>260</v>
      </c>
      <c r="F131" s="318" t="s">
        <v>348</v>
      </c>
      <c r="I131" s="354"/>
      <c r="L131" s="238"/>
      <c r="M131" s="319"/>
      <c r="T131" s="320"/>
      <c r="AT131" s="228" t="s">
        <v>260</v>
      </c>
      <c r="AU131" s="228" t="s">
        <v>252</v>
      </c>
    </row>
    <row r="132" spans="2:65" s="237" customFormat="1" ht="29.25">
      <c r="B132" s="238"/>
      <c r="D132" s="317" t="s">
        <v>321</v>
      </c>
      <c r="F132" s="321" t="s">
        <v>349</v>
      </c>
      <c r="I132" s="354"/>
      <c r="L132" s="238"/>
      <c r="M132" s="319"/>
      <c r="T132" s="320"/>
      <c r="AT132" s="228" t="s">
        <v>321</v>
      </c>
      <c r="AU132" s="228" t="s">
        <v>252</v>
      </c>
    </row>
    <row r="133" spans="2:65" s="237" customFormat="1" ht="24.6" customHeight="1">
      <c r="B133" s="238"/>
      <c r="C133" s="306" t="s">
        <v>350</v>
      </c>
      <c r="D133" s="306" t="s">
        <v>254</v>
      </c>
      <c r="E133" s="307" t="s">
        <v>351</v>
      </c>
      <c r="F133" s="308" t="s">
        <v>352</v>
      </c>
      <c r="G133" s="309" t="s">
        <v>104</v>
      </c>
      <c r="H133" s="310">
        <v>1</v>
      </c>
      <c r="I133" s="371"/>
      <c r="J133" s="311">
        <f>ROUND(I133*H133,2)</f>
        <v>0</v>
      </c>
      <c r="K133" s="308" t="s">
        <v>257</v>
      </c>
      <c r="L133" s="238"/>
      <c r="M133" s="372" t="s">
        <v>199</v>
      </c>
      <c r="N133" s="312" t="s">
        <v>209</v>
      </c>
      <c r="P133" s="313">
        <f>O133*H133</f>
        <v>0</v>
      </c>
      <c r="Q133" s="313">
        <v>0</v>
      </c>
      <c r="R133" s="313">
        <f>Q133*H133</f>
        <v>0</v>
      </c>
      <c r="S133" s="313">
        <v>0</v>
      </c>
      <c r="T133" s="314">
        <f>S133*H133</f>
        <v>0</v>
      </c>
      <c r="AR133" s="315" t="s">
        <v>285</v>
      </c>
      <c r="AT133" s="315" t="s">
        <v>254</v>
      </c>
      <c r="AU133" s="315" t="s">
        <v>252</v>
      </c>
      <c r="AY133" s="228" t="s">
        <v>249</v>
      </c>
      <c r="BE133" s="316">
        <f>IF(N133="základní",J133,0)</f>
        <v>0</v>
      </c>
      <c r="BF133" s="316">
        <f>IF(N133="snížená",J133,0)</f>
        <v>0</v>
      </c>
      <c r="BG133" s="316">
        <f>IF(N133="zákl. přenesená",J133,0)</f>
        <v>0</v>
      </c>
      <c r="BH133" s="316">
        <f>IF(N133="sníž. přenesená",J133,0)</f>
        <v>0</v>
      </c>
      <c r="BI133" s="316">
        <f>IF(N133="nulová",J133,0)</f>
        <v>0</v>
      </c>
      <c r="BJ133" s="228" t="s">
        <v>252</v>
      </c>
      <c r="BK133" s="316">
        <f>ROUND(I133*H133,2)</f>
        <v>0</v>
      </c>
      <c r="BL133" s="228" t="s">
        <v>285</v>
      </c>
      <c r="BM133" s="315" t="s">
        <v>353</v>
      </c>
    </row>
    <row r="134" spans="2:65" s="237" customFormat="1" ht="19.5">
      <c r="B134" s="238"/>
      <c r="D134" s="317" t="s">
        <v>260</v>
      </c>
      <c r="F134" s="318" t="s">
        <v>354</v>
      </c>
      <c r="I134" s="354"/>
      <c r="L134" s="238"/>
      <c r="M134" s="319"/>
      <c r="T134" s="320"/>
      <c r="AT134" s="228" t="s">
        <v>260</v>
      </c>
      <c r="AU134" s="228" t="s">
        <v>252</v>
      </c>
    </row>
    <row r="135" spans="2:65" s="237" customFormat="1" ht="27.6" customHeight="1">
      <c r="B135" s="238"/>
      <c r="C135" s="329" t="s">
        <v>355</v>
      </c>
      <c r="D135" s="329" t="s">
        <v>245</v>
      </c>
      <c r="E135" s="330" t="s">
        <v>356</v>
      </c>
      <c r="F135" s="331" t="s">
        <v>357</v>
      </c>
      <c r="G135" s="332" t="s">
        <v>104</v>
      </c>
      <c r="H135" s="333">
        <v>1</v>
      </c>
      <c r="I135" s="374"/>
      <c r="J135" s="334">
        <f>ROUND(I135*H135,2)</f>
        <v>0</v>
      </c>
      <c r="K135" s="331" t="s">
        <v>257</v>
      </c>
      <c r="L135" s="335"/>
      <c r="M135" s="375" t="s">
        <v>199</v>
      </c>
      <c r="N135" s="336" t="s">
        <v>209</v>
      </c>
      <c r="P135" s="313">
        <f>O135*H135</f>
        <v>0</v>
      </c>
      <c r="Q135" s="313">
        <v>1.0500000000000001E-2</v>
      </c>
      <c r="R135" s="313">
        <f>Q135*H135</f>
        <v>1.0500000000000001E-2</v>
      </c>
      <c r="S135" s="313">
        <v>0</v>
      </c>
      <c r="T135" s="314">
        <f>S135*H135</f>
        <v>0</v>
      </c>
      <c r="AR135" s="315" t="s">
        <v>270</v>
      </c>
      <c r="AT135" s="315" t="s">
        <v>245</v>
      </c>
      <c r="AU135" s="315" t="s">
        <v>252</v>
      </c>
      <c r="AY135" s="228" t="s">
        <v>249</v>
      </c>
      <c r="BE135" s="316">
        <f>IF(N135="základní",J135,0)</f>
        <v>0</v>
      </c>
      <c r="BF135" s="316">
        <f>IF(N135="snížená",J135,0)</f>
        <v>0</v>
      </c>
      <c r="BG135" s="316">
        <f>IF(N135="zákl. přenesená",J135,0)</f>
        <v>0</v>
      </c>
      <c r="BH135" s="316">
        <f>IF(N135="sníž. přenesená",J135,0)</f>
        <v>0</v>
      </c>
      <c r="BI135" s="316">
        <f>IF(N135="nulová",J135,0)</f>
        <v>0</v>
      </c>
      <c r="BJ135" s="228" t="s">
        <v>252</v>
      </c>
      <c r="BK135" s="316">
        <f>ROUND(I135*H135,2)</f>
        <v>0</v>
      </c>
      <c r="BL135" s="228" t="s">
        <v>270</v>
      </c>
      <c r="BM135" s="315" t="s">
        <v>358</v>
      </c>
    </row>
    <row r="136" spans="2:65" s="237" customFormat="1" ht="19.5">
      <c r="B136" s="238"/>
      <c r="D136" s="317" t="s">
        <v>260</v>
      </c>
      <c r="F136" s="318" t="s">
        <v>357</v>
      </c>
      <c r="I136" s="354"/>
      <c r="L136" s="238"/>
      <c r="M136" s="319"/>
      <c r="T136" s="320"/>
      <c r="AT136" s="228" t="s">
        <v>260</v>
      </c>
      <c r="AU136" s="228" t="s">
        <v>252</v>
      </c>
    </row>
    <row r="137" spans="2:65" s="322" customFormat="1">
      <c r="B137" s="323"/>
      <c r="D137" s="317" t="s">
        <v>264</v>
      </c>
      <c r="E137" s="324" t="s">
        <v>199</v>
      </c>
      <c r="F137" s="325" t="s">
        <v>252</v>
      </c>
      <c r="H137" s="326">
        <v>1</v>
      </c>
      <c r="I137" s="373"/>
      <c r="L137" s="323"/>
      <c r="M137" s="327"/>
      <c r="T137" s="328"/>
      <c r="AT137" s="324" t="s">
        <v>264</v>
      </c>
      <c r="AU137" s="324" t="s">
        <v>252</v>
      </c>
      <c r="AV137" s="322" t="s">
        <v>177</v>
      </c>
      <c r="AW137" s="322" t="s">
        <v>266</v>
      </c>
      <c r="AX137" s="322" t="s">
        <v>252</v>
      </c>
      <c r="AY137" s="324" t="s">
        <v>249</v>
      </c>
    </row>
    <row r="138" spans="2:65" s="237" customFormat="1" ht="60.6" customHeight="1">
      <c r="B138" s="238"/>
      <c r="C138" s="306" t="s">
        <v>359</v>
      </c>
      <c r="D138" s="306" t="s">
        <v>254</v>
      </c>
      <c r="E138" s="307" t="s">
        <v>360</v>
      </c>
      <c r="F138" s="308" t="s">
        <v>361</v>
      </c>
      <c r="G138" s="309" t="s">
        <v>104</v>
      </c>
      <c r="H138" s="310">
        <v>1</v>
      </c>
      <c r="I138" s="371"/>
      <c r="J138" s="311">
        <f>ROUND(I138*H138,2)</f>
        <v>0</v>
      </c>
      <c r="K138" s="308" t="s">
        <v>199</v>
      </c>
      <c r="L138" s="238"/>
      <c r="M138" s="372" t="s">
        <v>199</v>
      </c>
      <c r="N138" s="312" t="s">
        <v>209</v>
      </c>
      <c r="P138" s="313">
        <f>O138*H138</f>
        <v>0</v>
      </c>
      <c r="Q138" s="313">
        <v>0</v>
      </c>
      <c r="R138" s="313">
        <f>Q138*H138</f>
        <v>0</v>
      </c>
      <c r="S138" s="313">
        <v>0</v>
      </c>
      <c r="T138" s="314">
        <f>S138*H138</f>
        <v>0</v>
      </c>
      <c r="AR138" s="315" t="s">
        <v>285</v>
      </c>
      <c r="AT138" s="315" t="s">
        <v>254</v>
      </c>
      <c r="AU138" s="315" t="s">
        <v>252</v>
      </c>
      <c r="AY138" s="228" t="s">
        <v>249</v>
      </c>
      <c r="BE138" s="316">
        <f>IF(N138="základní",J138,0)</f>
        <v>0</v>
      </c>
      <c r="BF138" s="316">
        <f>IF(N138="snížená",J138,0)</f>
        <v>0</v>
      </c>
      <c r="BG138" s="316">
        <f>IF(N138="zákl. přenesená",J138,0)</f>
        <v>0</v>
      </c>
      <c r="BH138" s="316">
        <f>IF(N138="sníž. přenesená",J138,0)</f>
        <v>0</v>
      </c>
      <c r="BI138" s="316">
        <f>IF(N138="nulová",J138,0)</f>
        <v>0</v>
      </c>
      <c r="BJ138" s="228" t="s">
        <v>252</v>
      </c>
      <c r="BK138" s="316">
        <f>ROUND(I138*H138,2)</f>
        <v>0</v>
      </c>
      <c r="BL138" s="228" t="s">
        <v>285</v>
      </c>
      <c r="BM138" s="315" t="s">
        <v>362</v>
      </c>
    </row>
    <row r="139" spans="2:65" s="237" customFormat="1" ht="39">
      <c r="B139" s="238"/>
      <c r="D139" s="317" t="s">
        <v>260</v>
      </c>
      <c r="F139" s="318" t="s">
        <v>363</v>
      </c>
      <c r="I139" s="354"/>
      <c r="L139" s="238"/>
      <c r="M139" s="319"/>
      <c r="T139" s="320"/>
      <c r="AT139" s="228" t="s">
        <v>260</v>
      </c>
      <c r="AU139" s="228" t="s">
        <v>252</v>
      </c>
    </row>
    <row r="140" spans="2:65" s="237" customFormat="1" ht="39">
      <c r="B140" s="238"/>
      <c r="D140" s="317" t="s">
        <v>321</v>
      </c>
      <c r="F140" s="321" t="s">
        <v>364</v>
      </c>
      <c r="I140" s="354"/>
      <c r="L140" s="238"/>
      <c r="M140" s="319"/>
      <c r="T140" s="320"/>
      <c r="AT140" s="228" t="s">
        <v>321</v>
      </c>
      <c r="AU140" s="228" t="s">
        <v>252</v>
      </c>
    </row>
    <row r="141" spans="2:65" s="237" customFormat="1" ht="24.6" customHeight="1">
      <c r="B141" s="238"/>
      <c r="C141" s="306" t="s">
        <v>365</v>
      </c>
      <c r="D141" s="306" t="s">
        <v>254</v>
      </c>
      <c r="E141" s="307" t="s">
        <v>366</v>
      </c>
      <c r="F141" s="308" t="s">
        <v>367</v>
      </c>
      <c r="G141" s="309" t="s">
        <v>104</v>
      </c>
      <c r="H141" s="310">
        <v>1</v>
      </c>
      <c r="I141" s="371"/>
      <c r="J141" s="311">
        <f>ROUND(I141*H141,2)</f>
        <v>0</v>
      </c>
      <c r="K141" s="308" t="s">
        <v>257</v>
      </c>
      <c r="L141" s="238"/>
      <c r="M141" s="372" t="s">
        <v>199</v>
      </c>
      <c r="N141" s="312" t="s">
        <v>209</v>
      </c>
      <c r="P141" s="313">
        <f>O141*H141</f>
        <v>0</v>
      </c>
      <c r="Q141" s="313">
        <v>0</v>
      </c>
      <c r="R141" s="313">
        <f>Q141*H141</f>
        <v>0</v>
      </c>
      <c r="S141" s="313">
        <v>0</v>
      </c>
      <c r="T141" s="314">
        <f>S141*H141</f>
        <v>0</v>
      </c>
      <c r="AR141" s="315" t="s">
        <v>285</v>
      </c>
      <c r="AT141" s="315" t="s">
        <v>254</v>
      </c>
      <c r="AU141" s="315" t="s">
        <v>252</v>
      </c>
      <c r="AY141" s="228" t="s">
        <v>249</v>
      </c>
      <c r="BE141" s="316">
        <f>IF(N141="základní",J141,0)</f>
        <v>0</v>
      </c>
      <c r="BF141" s="316">
        <f>IF(N141="snížená",J141,0)</f>
        <v>0</v>
      </c>
      <c r="BG141" s="316">
        <f>IF(N141="zákl. přenesená",J141,0)</f>
        <v>0</v>
      </c>
      <c r="BH141" s="316">
        <f>IF(N141="sníž. přenesená",J141,0)</f>
        <v>0</v>
      </c>
      <c r="BI141" s="316">
        <f>IF(N141="nulová",J141,0)</f>
        <v>0</v>
      </c>
      <c r="BJ141" s="228" t="s">
        <v>252</v>
      </c>
      <c r="BK141" s="316">
        <f>ROUND(I141*H141,2)</f>
        <v>0</v>
      </c>
      <c r="BL141" s="228" t="s">
        <v>285</v>
      </c>
      <c r="BM141" s="315" t="s">
        <v>368</v>
      </c>
    </row>
    <row r="142" spans="2:65" s="237" customFormat="1" ht="19.5">
      <c r="B142" s="238"/>
      <c r="D142" s="317" t="s">
        <v>260</v>
      </c>
      <c r="F142" s="318" t="s">
        <v>369</v>
      </c>
      <c r="I142" s="354"/>
      <c r="L142" s="238"/>
      <c r="M142" s="319"/>
      <c r="T142" s="320"/>
      <c r="AT142" s="228" t="s">
        <v>260</v>
      </c>
      <c r="AU142" s="228" t="s">
        <v>252</v>
      </c>
    </row>
    <row r="143" spans="2:65" s="237" customFormat="1" ht="39" customHeight="1">
      <c r="B143" s="238"/>
      <c r="C143" s="329" t="s">
        <v>370</v>
      </c>
      <c r="D143" s="329" t="s">
        <v>245</v>
      </c>
      <c r="E143" s="330" t="s">
        <v>371</v>
      </c>
      <c r="F143" s="331" t="s">
        <v>372</v>
      </c>
      <c r="G143" s="332" t="s">
        <v>104</v>
      </c>
      <c r="H143" s="333">
        <v>1</v>
      </c>
      <c r="I143" s="374"/>
      <c r="J143" s="334">
        <f>ROUND(I143*H143,2)</f>
        <v>0</v>
      </c>
      <c r="K143" s="331" t="s">
        <v>257</v>
      </c>
      <c r="L143" s="335"/>
      <c r="M143" s="375" t="s">
        <v>199</v>
      </c>
      <c r="N143" s="336" t="s">
        <v>209</v>
      </c>
      <c r="P143" s="313">
        <f>O143*H143</f>
        <v>0</v>
      </c>
      <c r="Q143" s="313">
        <v>5.3E-3</v>
      </c>
      <c r="R143" s="313">
        <f>Q143*H143</f>
        <v>5.3E-3</v>
      </c>
      <c r="S143" s="313">
        <v>0</v>
      </c>
      <c r="T143" s="314">
        <f>S143*H143</f>
        <v>0</v>
      </c>
      <c r="AR143" s="315" t="s">
        <v>270</v>
      </c>
      <c r="AT143" s="315" t="s">
        <v>245</v>
      </c>
      <c r="AU143" s="315" t="s">
        <v>252</v>
      </c>
      <c r="AY143" s="228" t="s">
        <v>249</v>
      </c>
      <c r="BE143" s="316">
        <f>IF(N143="základní",J143,0)</f>
        <v>0</v>
      </c>
      <c r="BF143" s="316">
        <f>IF(N143="snížená",J143,0)</f>
        <v>0</v>
      </c>
      <c r="BG143" s="316">
        <f>IF(N143="zákl. přenesená",J143,0)</f>
        <v>0</v>
      </c>
      <c r="BH143" s="316">
        <f>IF(N143="sníž. přenesená",J143,0)</f>
        <v>0</v>
      </c>
      <c r="BI143" s="316">
        <f>IF(N143="nulová",J143,0)</f>
        <v>0</v>
      </c>
      <c r="BJ143" s="228" t="s">
        <v>252</v>
      </c>
      <c r="BK143" s="316">
        <f>ROUND(I143*H143,2)</f>
        <v>0</v>
      </c>
      <c r="BL143" s="228" t="s">
        <v>270</v>
      </c>
      <c r="BM143" s="315" t="s">
        <v>373</v>
      </c>
    </row>
    <row r="144" spans="2:65" s="237" customFormat="1" ht="19.5">
      <c r="B144" s="238"/>
      <c r="D144" s="317" t="s">
        <v>260</v>
      </c>
      <c r="F144" s="318" t="s">
        <v>372</v>
      </c>
      <c r="I144" s="354"/>
      <c r="L144" s="238"/>
      <c r="M144" s="319"/>
      <c r="T144" s="320"/>
      <c r="AT144" s="228" t="s">
        <v>260</v>
      </c>
      <c r="AU144" s="228" t="s">
        <v>252</v>
      </c>
    </row>
    <row r="145" spans="2:65" s="237" customFormat="1" ht="16.5" customHeight="1">
      <c r="B145" s="238"/>
      <c r="C145" s="306" t="s">
        <v>374</v>
      </c>
      <c r="D145" s="306" t="s">
        <v>254</v>
      </c>
      <c r="E145" s="307" t="s">
        <v>375</v>
      </c>
      <c r="F145" s="308" t="s">
        <v>376</v>
      </c>
      <c r="G145" s="309" t="s">
        <v>104</v>
      </c>
      <c r="H145" s="310">
        <v>11</v>
      </c>
      <c r="I145" s="371"/>
      <c r="J145" s="311">
        <f>ROUND(I145*H145,2)</f>
        <v>0</v>
      </c>
      <c r="K145" s="308" t="s">
        <v>257</v>
      </c>
      <c r="L145" s="238"/>
      <c r="M145" s="372" t="s">
        <v>199</v>
      </c>
      <c r="N145" s="312" t="s">
        <v>209</v>
      </c>
      <c r="P145" s="313">
        <f>O145*H145</f>
        <v>0</v>
      </c>
      <c r="Q145" s="313">
        <v>0</v>
      </c>
      <c r="R145" s="313">
        <f>Q145*H145</f>
        <v>0</v>
      </c>
      <c r="S145" s="313">
        <v>0</v>
      </c>
      <c r="T145" s="314">
        <f>S145*H145</f>
        <v>0</v>
      </c>
      <c r="AR145" s="315" t="s">
        <v>274</v>
      </c>
      <c r="AT145" s="315" t="s">
        <v>254</v>
      </c>
      <c r="AU145" s="315" t="s">
        <v>252</v>
      </c>
      <c r="AY145" s="228" t="s">
        <v>249</v>
      </c>
      <c r="BE145" s="316">
        <f>IF(N145="základní",J145,0)</f>
        <v>0</v>
      </c>
      <c r="BF145" s="316">
        <f>IF(N145="snížená",J145,0)</f>
        <v>0</v>
      </c>
      <c r="BG145" s="316">
        <f>IF(N145="zákl. přenesená",J145,0)</f>
        <v>0</v>
      </c>
      <c r="BH145" s="316">
        <f>IF(N145="sníž. přenesená",J145,0)</f>
        <v>0</v>
      </c>
      <c r="BI145" s="316">
        <f>IF(N145="nulová",J145,0)</f>
        <v>0</v>
      </c>
      <c r="BJ145" s="228" t="s">
        <v>252</v>
      </c>
      <c r="BK145" s="316">
        <f>ROUND(I145*H145,2)</f>
        <v>0</v>
      </c>
      <c r="BL145" s="228" t="s">
        <v>274</v>
      </c>
      <c r="BM145" s="315" t="s">
        <v>377</v>
      </c>
    </row>
    <row r="146" spans="2:65" s="237" customFormat="1">
      <c r="B146" s="238"/>
      <c r="D146" s="317" t="s">
        <v>260</v>
      </c>
      <c r="F146" s="318" t="s">
        <v>376</v>
      </c>
      <c r="I146" s="354"/>
      <c r="L146" s="238"/>
      <c r="M146" s="319"/>
      <c r="T146" s="320"/>
      <c r="AT146" s="228" t="s">
        <v>260</v>
      </c>
      <c r="AU146" s="228" t="s">
        <v>252</v>
      </c>
    </row>
    <row r="147" spans="2:65" s="237" customFormat="1" ht="29.45" customHeight="1">
      <c r="B147" s="238"/>
      <c r="C147" s="329" t="s">
        <v>378</v>
      </c>
      <c r="D147" s="329" t="s">
        <v>245</v>
      </c>
      <c r="E147" s="330" t="s">
        <v>379</v>
      </c>
      <c r="F147" s="331" t="s">
        <v>380</v>
      </c>
      <c r="G147" s="332" t="s">
        <v>278</v>
      </c>
      <c r="H147" s="333">
        <v>11</v>
      </c>
      <c r="I147" s="374"/>
      <c r="J147" s="334">
        <f>ROUND(I147*H147,2)</f>
        <v>0</v>
      </c>
      <c r="K147" s="331" t="s">
        <v>199</v>
      </c>
      <c r="L147" s="335"/>
      <c r="M147" s="375" t="s">
        <v>199</v>
      </c>
      <c r="N147" s="336" t="s">
        <v>209</v>
      </c>
      <c r="P147" s="313">
        <f>O147*H147</f>
        <v>0</v>
      </c>
      <c r="Q147" s="313">
        <v>0</v>
      </c>
      <c r="R147" s="313">
        <f>Q147*H147</f>
        <v>0</v>
      </c>
      <c r="S147" s="313">
        <v>0</v>
      </c>
      <c r="T147" s="314">
        <f>S147*H147</f>
        <v>0</v>
      </c>
      <c r="AR147" s="315" t="s">
        <v>319</v>
      </c>
      <c r="AT147" s="315" t="s">
        <v>245</v>
      </c>
      <c r="AU147" s="315" t="s">
        <v>252</v>
      </c>
      <c r="AY147" s="228" t="s">
        <v>249</v>
      </c>
      <c r="BE147" s="316">
        <f>IF(N147="základní",J147,0)</f>
        <v>0</v>
      </c>
      <c r="BF147" s="316">
        <f>IF(N147="snížená",J147,0)</f>
        <v>0</v>
      </c>
      <c r="BG147" s="316">
        <f>IF(N147="zákl. přenesená",J147,0)</f>
        <v>0</v>
      </c>
      <c r="BH147" s="316">
        <f>IF(N147="sníž. přenesená",J147,0)</f>
        <v>0</v>
      </c>
      <c r="BI147" s="316">
        <f>IF(N147="nulová",J147,0)</f>
        <v>0</v>
      </c>
      <c r="BJ147" s="228" t="s">
        <v>252</v>
      </c>
      <c r="BK147" s="316">
        <f>ROUND(I147*H147,2)</f>
        <v>0</v>
      </c>
      <c r="BL147" s="228" t="s">
        <v>274</v>
      </c>
      <c r="BM147" s="315" t="s">
        <v>381</v>
      </c>
    </row>
    <row r="148" spans="2:65" s="237" customFormat="1">
      <c r="B148" s="238"/>
      <c r="D148" s="317" t="s">
        <v>260</v>
      </c>
      <c r="F148" s="318" t="s">
        <v>382</v>
      </c>
      <c r="I148" s="354"/>
      <c r="L148" s="238"/>
      <c r="M148" s="319"/>
      <c r="T148" s="320"/>
      <c r="AT148" s="228" t="s">
        <v>260</v>
      </c>
      <c r="AU148" s="228" t="s">
        <v>252</v>
      </c>
    </row>
    <row r="149" spans="2:65" s="237" customFormat="1" ht="19.5">
      <c r="B149" s="238"/>
      <c r="D149" s="317" t="s">
        <v>321</v>
      </c>
      <c r="F149" s="321" t="s">
        <v>383</v>
      </c>
      <c r="I149" s="354"/>
      <c r="L149" s="238"/>
      <c r="M149" s="319"/>
      <c r="T149" s="320"/>
      <c r="AT149" s="228" t="s">
        <v>321</v>
      </c>
      <c r="AU149" s="228" t="s">
        <v>252</v>
      </c>
    </row>
    <row r="150" spans="2:65" s="322" customFormat="1">
      <c r="B150" s="323"/>
      <c r="D150" s="317" t="s">
        <v>264</v>
      </c>
      <c r="E150" s="324" t="s">
        <v>199</v>
      </c>
      <c r="F150" s="325" t="s">
        <v>384</v>
      </c>
      <c r="H150" s="326">
        <v>11</v>
      </c>
      <c r="I150" s="373"/>
      <c r="L150" s="323"/>
      <c r="M150" s="327"/>
      <c r="T150" s="328"/>
      <c r="AT150" s="324" t="s">
        <v>264</v>
      </c>
      <c r="AU150" s="324" t="s">
        <v>252</v>
      </c>
      <c r="AV150" s="322" t="s">
        <v>177</v>
      </c>
      <c r="AW150" s="322" t="s">
        <v>266</v>
      </c>
      <c r="AX150" s="322" t="s">
        <v>252</v>
      </c>
      <c r="AY150" s="324" t="s">
        <v>249</v>
      </c>
    </row>
    <row r="151" spans="2:65" s="237" customFormat="1" ht="30" customHeight="1">
      <c r="B151" s="238"/>
      <c r="C151" s="306" t="s">
        <v>385</v>
      </c>
      <c r="D151" s="306" t="s">
        <v>254</v>
      </c>
      <c r="E151" s="307" t="s">
        <v>386</v>
      </c>
      <c r="F151" s="308" t="s">
        <v>387</v>
      </c>
      <c r="G151" s="309" t="s">
        <v>245</v>
      </c>
      <c r="H151" s="310">
        <v>248</v>
      </c>
      <c r="I151" s="371"/>
      <c r="J151" s="311">
        <f>ROUND(I151*H151,2)</f>
        <v>0</v>
      </c>
      <c r="K151" s="308" t="s">
        <v>257</v>
      </c>
      <c r="L151" s="238"/>
      <c r="M151" s="372" t="s">
        <v>199</v>
      </c>
      <c r="N151" s="312" t="s">
        <v>209</v>
      </c>
      <c r="P151" s="313">
        <f>O151*H151</f>
        <v>0</v>
      </c>
      <c r="Q151" s="313">
        <v>0</v>
      </c>
      <c r="R151" s="313">
        <f>Q151*H151</f>
        <v>0</v>
      </c>
      <c r="S151" s="313">
        <v>0</v>
      </c>
      <c r="T151" s="314">
        <f>S151*H151</f>
        <v>0</v>
      </c>
      <c r="AR151" s="315" t="s">
        <v>274</v>
      </c>
      <c r="AT151" s="315" t="s">
        <v>254</v>
      </c>
      <c r="AU151" s="315" t="s">
        <v>252</v>
      </c>
      <c r="AY151" s="228" t="s">
        <v>249</v>
      </c>
      <c r="BE151" s="316">
        <f>IF(N151="základní",J151,0)</f>
        <v>0</v>
      </c>
      <c r="BF151" s="316">
        <f>IF(N151="snížená",J151,0)</f>
        <v>0</v>
      </c>
      <c r="BG151" s="316">
        <f>IF(N151="zákl. přenesená",J151,0)</f>
        <v>0</v>
      </c>
      <c r="BH151" s="316">
        <f>IF(N151="sníž. přenesená",J151,0)</f>
        <v>0</v>
      </c>
      <c r="BI151" s="316">
        <f>IF(N151="nulová",J151,0)</f>
        <v>0</v>
      </c>
      <c r="BJ151" s="228" t="s">
        <v>252</v>
      </c>
      <c r="BK151" s="316">
        <f>ROUND(I151*H151,2)</f>
        <v>0</v>
      </c>
      <c r="BL151" s="228" t="s">
        <v>274</v>
      </c>
      <c r="BM151" s="315" t="s">
        <v>388</v>
      </c>
    </row>
    <row r="152" spans="2:65" s="237" customFormat="1" ht="19.5">
      <c r="B152" s="238"/>
      <c r="D152" s="317" t="s">
        <v>260</v>
      </c>
      <c r="F152" s="318" t="s">
        <v>389</v>
      </c>
      <c r="I152" s="354"/>
      <c r="L152" s="238"/>
      <c r="M152" s="319"/>
      <c r="T152" s="320"/>
      <c r="AT152" s="228" t="s">
        <v>260</v>
      </c>
      <c r="AU152" s="228" t="s">
        <v>252</v>
      </c>
    </row>
    <row r="153" spans="2:65" s="322" customFormat="1">
      <c r="B153" s="323"/>
      <c r="D153" s="317" t="s">
        <v>264</v>
      </c>
      <c r="E153" s="324" t="s">
        <v>199</v>
      </c>
      <c r="F153" s="325" t="s">
        <v>390</v>
      </c>
      <c r="H153" s="326">
        <v>248</v>
      </c>
      <c r="I153" s="373"/>
      <c r="L153" s="323"/>
      <c r="M153" s="327"/>
      <c r="T153" s="328"/>
      <c r="AT153" s="324" t="s">
        <v>264</v>
      </c>
      <c r="AU153" s="324" t="s">
        <v>252</v>
      </c>
      <c r="AV153" s="322" t="s">
        <v>177</v>
      </c>
      <c r="AW153" s="322" t="s">
        <v>266</v>
      </c>
      <c r="AX153" s="322" t="s">
        <v>252</v>
      </c>
      <c r="AY153" s="324" t="s">
        <v>249</v>
      </c>
    </row>
    <row r="154" spans="2:65" s="237" customFormat="1" ht="16.5" customHeight="1">
      <c r="B154" s="238"/>
      <c r="C154" s="329" t="s">
        <v>391</v>
      </c>
      <c r="D154" s="329" t="s">
        <v>245</v>
      </c>
      <c r="E154" s="330" t="s">
        <v>392</v>
      </c>
      <c r="F154" s="331" t="s">
        <v>393</v>
      </c>
      <c r="G154" s="332" t="s">
        <v>394</v>
      </c>
      <c r="H154" s="333">
        <v>299.45999999999998</v>
      </c>
      <c r="I154" s="374"/>
      <c r="J154" s="334">
        <f>ROUND(I154*H154,2)</f>
        <v>0</v>
      </c>
      <c r="K154" s="331" t="s">
        <v>257</v>
      </c>
      <c r="L154" s="335"/>
      <c r="M154" s="375" t="s">
        <v>199</v>
      </c>
      <c r="N154" s="336" t="s">
        <v>209</v>
      </c>
      <c r="P154" s="313">
        <f>O154*H154</f>
        <v>0</v>
      </c>
      <c r="Q154" s="313">
        <v>1E-3</v>
      </c>
      <c r="R154" s="313">
        <f>Q154*H154</f>
        <v>0.29946</v>
      </c>
      <c r="S154" s="313">
        <v>0</v>
      </c>
      <c r="T154" s="314">
        <f>S154*H154</f>
        <v>0</v>
      </c>
      <c r="AR154" s="315" t="s">
        <v>319</v>
      </c>
      <c r="AT154" s="315" t="s">
        <v>245</v>
      </c>
      <c r="AU154" s="315" t="s">
        <v>252</v>
      </c>
      <c r="AY154" s="228" t="s">
        <v>249</v>
      </c>
      <c r="BE154" s="316">
        <f>IF(N154="základní",J154,0)</f>
        <v>0</v>
      </c>
      <c r="BF154" s="316">
        <f>IF(N154="snížená",J154,0)</f>
        <v>0</v>
      </c>
      <c r="BG154" s="316">
        <f>IF(N154="zákl. přenesená",J154,0)</f>
        <v>0</v>
      </c>
      <c r="BH154" s="316">
        <f>IF(N154="sníž. přenesená",J154,0)</f>
        <v>0</v>
      </c>
      <c r="BI154" s="316">
        <f>IF(N154="nulová",J154,0)</f>
        <v>0</v>
      </c>
      <c r="BJ154" s="228" t="s">
        <v>252</v>
      </c>
      <c r="BK154" s="316">
        <f>ROUND(I154*H154,2)</f>
        <v>0</v>
      </c>
      <c r="BL154" s="228" t="s">
        <v>274</v>
      </c>
      <c r="BM154" s="315" t="s">
        <v>395</v>
      </c>
    </row>
    <row r="155" spans="2:65" s="237" customFormat="1">
      <c r="B155" s="238"/>
      <c r="D155" s="317" t="s">
        <v>260</v>
      </c>
      <c r="F155" s="318" t="s">
        <v>393</v>
      </c>
      <c r="I155" s="354"/>
      <c r="L155" s="238"/>
      <c r="M155" s="319"/>
      <c r="T155" s="320"/>
      <c r="AT155" s="228" t="s">
        <v>260</v>
      </c>
      <c r="AU155" s="228" t="s">
        <v>252</v>
      </c>
    </row>
    <row r="156" spans="2:65" s="322" customFormat="1">
      <c r="B156" s="323"/>
      <c r="D156" s="317" t="s">
        <v>264</v>
      </c>
      <c r="E156" s="324" t="s">
        <v>199</v>
      </c>
      <c r="F156" s="325" t="s">
        <v>396</v>
      </c>
      <c r="H156" s="326">
        <v>260.39999999999998</v>
      </c>
      <c r="I156" s="373"/>
      <c r="L156" s="323"/>
      <c r="M156" s="327"/>
      <c r="T156" s="328"/>
      <c r="AT156" s="324" t="s">
        <v>264</v>
      </c>
      <c r="AU156" s="324" t="s">
        <v>252</v>
      </c>
      <c r="AV156" s="322" t="s">
        <v>177</v>
      </c>
      <c r="AW156" s="322" t="s">
        <v>266</v>
      </c>
      <c r="AX156" s="322" t="s">
        <v>252</v>
      </c>
      <c r="AY156" s="324" t="s">
        <v>249</v>
      </c>
    </row>
    <row r="157" spans="2:65" s="322" customFormat="1">
      <c r="B157" s="323"/>
      <c r="D157" s="317" t="s">
        <v>264</v>
      </c>
      <c r="F157" s="325" t="s">
        <v>397</v>
      </c>
      <c r="H157" s="326">
        <v>299.45999999999998</v>
      </c>
      <c r="I157" s="373"/>
      <c r="L157" s="323"/>
      <c r="M157" s="327"/>
      <c r="T157" s="328"/>
      <c r="AT157" s="324" t="s">
        <v>264</v>
      </c>
      <c r="AU157" s="324" t="s">
        <v>252</v>
      </c>
      <c r="AV157" s="322" t="s">
        <v>177</v>
      </c>
      <c r="AW157" s="322" t="s">
        <v>180</v>
      </c>
      <c r="AX157" s="322" t="s">
        <v>252</v>
      </c>
      <c r="AY157" s="324" t="s">
        <v>249</v>
      </c>
    </row>
    <row r="158" spans="2:65" s="237" customFormat="1" ht="28.15" customHeight="1">
      <c r="B158" s="238"/>
      <c r="C158" s="306" t="s">
        <v>398</v>
      </c>
      <c r="D158" s="306" t="s">
        <v>254</v>
      </c>
      <c r="E158" s="307" t="s">
        <v>399</v>
      </c>
      <c r="F158" s="308" t="s">
        <v>400</v>
      </c>
      <c r="G158" s="309" t="s">
        <v>81</v>
      </c>
      <c r="H158" s="310">
        <v>110</v>
      </c>
      <c r="I158" s="371"/>
      <c r="J158" s="311">
        <f>ROUND(I158*H158,2)</f>
        <v>0</v>
      </c>
      <c r="K158" s="308" t="s">
        <v>257</v>
      </c>
      <c r="L158" s="238"/>
      <c r="M158" s="372" t="s">
        <v>199</v>
      </c>
      <c r="N158" s="312" t="s">
        <v>209</v>
      </c>
      <c r="P158" s="313">
        <f>O158*H158</f>
        <v>0</v>
      </c>
      <c r="Q158" s="313">
        <v>0</v>
      </c>
      <c r="R158" s="313">
        <f>Q158*H158</f>
        <v>0</v>
      </c>
      <c r="S158" s="313">
        <v>0</v>
      </c>
      <c r="T158" s="314">
        <f>S158*H158</f>
        <v>0</v>
      </c>
      <c r="AR158" s="315" t="s">
        <v>285</v>
      </c>
      <c r="AT158" s="315" t="s">
        <v>254</v>
      </c>
      <c r="AU158" s="315" t="s">
        <v>252</v>
      </c>
      <c r="AY158" s="228" t="s">
        <v>249</v>
      </c>
      <c r="BE158" s="316">
        <f>IF(N158="základní",J158,0)</f>
        <v>0</v>
      </c>
      <c r="BF158" s="316">
        <f>IF(N158="snížená",J158,0)</f>
        <v>0</v>
      </c>
      <c r="BG158" s="316">
        <f>IF(N158="zákl. přenesená",J158,0)</f>
        <v>0</v>
      </c>
      <c r="BH158" s="316">
        <f>IF(N158="sníž. přenesená",J158,0)</f>
        <v>0</v>
      </c>
      <c r="BI158" s="316">
        <f>IF(N158="nulová",J158,0)</f>
        <v>0</v>
      </c>
      <c r="BJ158" s="228" t="s">
        <v>252</v>
      </c>
      <c r="BK158" s="316">
        <f>ROUND(I158*H158,2)</f>
        <v>0</v>
      </c>
      <c r="BL158" s="228" t="s">
        <v>285</v>
      </c>
      <c r="BM158" s="315" t="s">
        <v>401</v>
      </c>
    </row>
    <row r="159" spans="2:65" s="237" customFormat="1" ht="29.25">
      <c r="B159" s="238"/>
      <c r="D159" s="317" t="s">
        <v>260</v>
      </c>
      <c r="F159" s="318" t="s">
        <v>402</v>
      </c>
      <c r="I159" s="354"/>
      <c r="L159" s="238"/>
      <c r="M159" s="319"/>
      <c r="T159" s="320"/>
      <c r="AT159" s="228" t="s">
        <v>260</v>
      </c>
      <c r="AU159" s="228" t="s">
        <v>252</v>
      </c>
    </row>
    <row r="160" spans="2:65" s="322" customFormat="1">
      <c r="B160" s="323"/>
      <c r="D160" s="317" t="s">
        <v>264</v>
      </c>
      <c r="E160" s="324" t="s">
        <v>199</v>
      </c>
      <c r="F160" s="325" t="s">
        <v>403</v>
      </c>
      <c r="H160" s="326">
        <v>110</v>
      </c>
      <c r="I160" s="373"/>
      <c r="L160" s="323"/>
      <c r="M160" s="327"/>
      <c r="T160" s="328"/>
      <c r="AT160" s="324" t="s">
        <v>264</v>
      </c>
      <c r="AU160" s="324" t="s">
        <v>252</v>
      </c>
      <c r="AV160" s="322" t="s">
        <v>177</v>
      </c>
      <c r="AW160" s="322" t="s">
        <v>266</v>
      </c>
      <c r="AX160" s="322" t="s">
        <v>252</v>
      </c>
      <c r="AY160" s="324" t="s">
        <v>249</v>
      </c>
    </row>
    <row r="161" spans="2:65" s="237" customFormat="1" ht="16.5" customHeight="1">
      <c r="B161" s="238"/>
      <c r="C161" s="329" t="s">
        <v>404</v>
      </c>
      <c r="D161" s="329" t="s">
        <v>245</v>
      </c>
      <c r="E161" s="330" t="s">
        <v>405</v>
      </c>
      <c r="F161" s="331" t="s">
        <v>406</v>
      </c>
      <c r="G161" s="332" t="s">
        <v>394</v>
      </c>
      <c r="H161" s="333">
        <v>68.75</v>
      </c>
      <c r="I161" s="374"/>
      <c r="J161" s="334">
        <f>ROUND(I161*H161,2)</f>
        <v>0</v>
      </c>
      <c r="K161" s="331" t="s">
        <v>257</v>
      </c>
      <c r="L161" s="335"/>
      <c r="M161" s="375" t="s">
        <v>199</v>
      </c>
      <c r="N161" s="336" t="s">
        <v>209</v>
      </c>
      <c r="P161" s="313">
        <f>O161*H161</f>
        <v>0</v>
      </c>
      <c r="Q161" s="313">
        <v>1E-3</v>
      </c>
      <c r="R161" s="313">
        <f>Q161*H161</f>
        <v>6.8750000000000006E-2</v>
      </c>
      <c r="S161" s="313">
        <v>0</v>
      </c>
      <c r="T161" s="314">
        <f>S161*H161</f>
        <v>0</v>
      </c>
      <c r="AR161" s="315" t="s">
        <v>319</v>
      </c>
      <c r="AT161" s="315" t="s">
        <v>245</v>
      </c>
      <c r="AU161" s="315" t="s">
        <v>252</v>
      </c>
      <c r="AY161" s="228" t="s">
        <v>249</v>
      </c>
      <c r="BE161" s="316">
        <f>IF(N161="základní",J161,0)</f>
        <v>0</v>
      </c>
      <c r="BF161" s="316">
        <f>IF(N161="snížená",J161,0)</f>
        <v>0</v>
      </c>
      <c r="BG161" s="316">
        <f>IF(N161="zákl. přenesená",J161,0)</f>
        <v>0</v>
      </c>
      <c r="BH161" s="316">
        <f>IF(N161="sníž. přenesená",J161,0)</f>
        <v>0</v>
      </c>
      <c r="BI161" s="316">
        <f>IF(N161="nulová",J161,0)</f>
        <v>0</v>
      </c>
      <c r="BJ161" s="228" t="s">
        <v>252</v>
      </c>
      <c r="BK161" s="316">
        <f>ROUND(I161*H161,2)</f>
        <v>0</v>
      </c>
      <c r="BL161" s="228" t="s">
        <v>274</v>
      </c>
      <c r="BM161" s="315" t="s">
        <v>407</v>
      </c>
    </row>
    <row r="162" spans="2:65" s="237" customFormat="1">
      <c r="B162" s="238"/>
      <c r="D162" s="317" t="s">
        <v>260</v>
      </c>
      <c r="F162" s="318" t="s">
        <v>406</v>
      </c>
      <c r="I162" s="354"/>
      <c r="L162" s="238"/>
      <c r="M162" s="319"/>
      <c r="T162" s="320"/>
      <c r="AT162" s="228" t="s">
        <v>260</v>
      </c>
      <c r="AU162" s="228" t="s">
        <v>252</v>
      </c>
    </row>
    <row r="163" spans="2:65" s="237" customFormat="1" ht="16.5" customHeight="1">
      <c r="B163" s="238"/>
      <c r="C163" s="329" t="s">
        <v>408</v>
      </c>
      <c r="D163" s="329" t="s">
        <v>245</v>
      </c>
      <c r="E163" s="330" t="s">
        <v>409</v>
      </c>
      <c r="F163" s="331" t="s">
        <v>410</v>
      </c>
      <c r="G163" s="332" t="s">
        <v>278</v>
      </c>
      <c r="H163" s="333">
        <v>15</v>
      </c>
      <c r="I163" s="374"/>
      <c r="J163" s="334">
        <f>ROUND(I163*H163,2)</f>
        <v>0</v>
      </c>
      <c r="K163" s="331" t="s">
        <v>257</v>
      </c>
      <c r="L163" s="335"/>
      <c r="M163" s="375" t="s">
        <v>199</v>
      </c>
      <c r="N163" s="336" t="s">
        <v>209</v>
      </c>
      <c r="P163" s="313">
        <f>O163*H163</f>
        <v>0</v>
      </c>
      <c r="Q163" s="313">
        <v>1.6000000000000001E-4</v>
      </c>
      <c r="R163" s="313">
        <f>Q163*H163</f>
        <v>2.4000000000000002E-3</v>
      </c>
      <c r="S163" s="313">
        <v>0</v>
      </c>
      <c r="T163" s="314">
        <f>S163*H163</f>
        <v>0</v>
      </c>
      <c r="AR163" s="315" t="s">
        <v>319</v>
      </c>
      <c r="AT163" s="315" t="s">
        <v>245</v>
      </c>
      <c r="AU163" s="315" t="s">
        <v>252</v>
      </c>
      <c r="AY163" s="228" t="s">
        <v>249</v>
      </c>
      <c r="BE163" s="316">
        <f>IF(N163="základní",J163,0)</f>
        <v>0</v>
      </c>
      <c r="BF163" s="316">
        <f>IF(N163="snížená",J163,0)</f>
        <v>0</v>
      </c>
      <c r="BG163" s="316">
        <f>IF(N163="zákl. přenesená",J163,0)</f>
        <v>0</v>
      </c>
      <c r="BH163" s="316">
        <f>IF(N163="sníž. přenesená",J163,0)</f>
        <v>0</v>
      </c>
      <c r="BI163" s="316">
        <f>IF(N163="nulová",J163,0)</f>
        <v>0</v>
      </c>
      <c r="BJ163" s="228" t="s">
        <v>252</v>
      </c>
      <c r="BK163" s="316">
        <f>ROUND(I163*H163,2)</f>
        <v>0</v>
      </c>
      <c r="BL163" s="228" t="s">
        <v>274</v>
      </c>
      <c r="BM163" s="315" t="s">
        <v>411</v>
      </c>
    </row>
    <row r="164" spans="2:65" s="237" customFormat="1">
      <c r="B164" s="238"/>
      <c r="D164" s="317" t="s">
        <v>260</v>
      </c>
      <c r="F164" s="318" t="s">
        <v>410</v>
      </c>
      <c r="I164" s="354"/>
      <c r="L164" s="238"/>
      <c r="M164" s="319"/>
      <c r="T164" s="320"/>
      <c r="AT164" s="228" t="s">
        <v>260</v>
      </c>
      <c r="AU164" s="228" t="s">
        <v>252</v>
      </c>
    </row>
    <row r="165" spans="2:65" s="237" customFormat="1" ht="29.45" customHeight="1">
      <c r="B165" s="238"/>
      <c r="C165" s="329" t="s">
        <v>412</v>
      </c>
      <c r="D165" s="329" t="s">
        <v>245</v>
      </c>
      <c r="E165" s="330" t="s">
        <v>413</v>
      </c>
      <c r="F165" s="331" t="s">
        <v>414</v>
      </c>
      <c r="G165" s="332" t="s">
        <v>278</v>
      </c>
      <c r="H165" s="333">
        <v>34</v>
      </c>
      <c r="I165" s="374"/>
      <c r="J165" s="334">
        <f>ROUND(I165*H165,2)</f>
        <v>0</v>
      </c>
      <c r="K165" s="331" t="s">
        <v>257</v>
      </c>
      <c r="L165" s="335"/>
      <c r="M165" s="375" t="s">
        <v>199</v>
      </c>
      <c r="N165" s="336" t="s">
        <v>209</v>
      </c>
      <c r="P165" s="313">
        <f>O165*H165</f>
        <v>0</v>
      </c>
      <c r="Q165" s="313">
        <v>2.5999999999999998E-4</v>
      </c>
      <c r="R165" s="313">
        <f>Q165*H165</f>
        <v>8.8399999999999989E-3</v>
      </c>
      <c r="S165" s="313">
        <v>0</v>
      </c>
      <c r="T165" s="314">
        <f>S165*H165</f>
        <v>0</v>
      </c>
      <c r="AR165" s="315" t="s">
        <v>319</v>
      </c>
      <c r="AT165" s="315" t="s">
        <v>245</v>
      </c>
      <c r="AU165" s="315" t="s">
        <v>252</v>
      </c>
      <c r="AY165" s="228" t="s">
        <v>249</v>
      </c>
      <c r="BE165" s="316">
        <f>IF(N165="základní",J165,0)</f>
        <v>0</v>
      </c>
      <c r="BF165" s="316">
        <f>IF(N165="snížená",J165,0)</f>
        <v>0</v>
      </c>
      <c r="BG165" s="316">
        <f>IF(N165="zákl. přenesená",J165,0)</f>
        <v>0</v>
      </c>
      <c r="BH165" s="316">
        <f>IF(N165="sníž. přenesená",J165,0)</f>
        <v>0</v>
      </c>
      <c r="BI165" s="316">
        <f>IF(N165="nulová",J165,0)</f>
        <v>0</v>
      </c>
      <c r="BJ165" s="228" t="s">
        <v>252</v>
      </c>
      <c r="BK165" s="316">
        <f>ROUND(I165*H165,2)</f>
        <v>0</v>
      </c>
      <c r="BL165" s="228" t="s">
        <v>274</v>
      </c>
      <c r="BM165" s="315" t="s">
        <v>415</v>
      </c>
    </row>
    <row r="166" spans="2:65" s="237" customFormat="1">
      <c r="B166" s="238"/>
      <c r="D166" s="317" t="s">
        <v>260</v>
      </c>
      <c r="F166" s="318" t="s">
        <v>414</v>
      </c>
      <c r="I166" s="354"/>
      <c r="L166" s="238"/>
      <c r="M166" s="319"/>
      <c r="T166" s="320"/>
      <c r="AT166" s="228" t="s">
        <v>260</v>
      </c>
      <c r="AU166" s="228" t="s">
        <v>252</v>
      </c>
    </row>
    <row r="167" spans="2:65" s="237" customFormat="1" ht="30" customHeight="1">
      <c r="B167" s="238"/>
      <c r="C167" s="329" t="s">
        <v>416</v>
      </c>
      <c r="D167" s="329" t="s">
        <v>245</v>
      </c>
      <c r="E167" s="330" t="s">
        <v>417</v>
      </c>
      <c r="F167" s="331" t="s">
        <v>418</v>
      </c>
      <c r="G167" s="332" t="s">
        <v>278</v>
      </c>
      <c r="H167" s="333">
        <v>28</v>
      </c>
      <c r="I167" s="374"/>
      <c r="J167" s="334">
        <f>ROUND(I167*H167,2)</f>
        <v>0</v>
      </c>
      <c r="K167" s="331" t="s">
        <v>257</v>
      </c>
      <c r="L167" s="335"/>
      <c r="M167" s="375" t="s">
        <v>199</v>
      </c>
      <c r="N167" s="336" t="s">
        <v>209</v>
      </c>
      <c r="P167" s="313">
        <f>O167*H167</f>
        <v>0</v>
      </c>
      <c r="Q167" s="313">
        <v>6.9999999999999999E-4</v>
      </c>
      <c r="R167" s="313">
        <f>Q167*H167</f>
        <v>1.9599999999999999E-2</v>
      </c>
      <c r="S167" s="313">
        <v>0</v>
      </c>
      <c r="T167" s="314">
        <f>S167*H167</f>
        <v>0</v>
      </c>
      <c r="AR167" s="315" t="s">
        <v>319</v>
      </c>
      <c r="AT167" s="315" t="s">
        <v>245</v>
      </c>
      <c r="AU167" s="315" t="s">
        <v>252</v>
      </c>
      <c r="AY167" s="228" t="s">
        <v>249</v>
      </c>
      <c r="BE167" s="316">
        <f>IF(N167="základní",J167,0)</f>
        <v>0</v>
      </c>
      <c r="BF167" s="316">
        <f>IF(N167="snížená",J167,0)</f>
        <v>0</v>
      </c>
      <c r="BG167" s="316">
        <f>IF(N167="zákl. přenesená",J167,0)</f>
        <v>0</v>
      </c>
      <c r="BH167" s="316">
        <f>IF(N167="sníž. přenesená",J167,0)</f>
        <v>0</v>
      </c>
      <c r="BI167" s="316">
        <f>IF(N167="nulová",J167,0)</f>
        <v>0</v>
      </c>
      <c r="BJ167" s="228" t="s">
        <v>252</v>
      </c>
      <c r="BK167" s="316">
        <f>ROUND(I167*H167,2)</f>
        <v>0</v>
      </c>
      <c r="BL167" s="228" t="s">
        <v>274</v>
      </c>
      <c r="BM167" s="315" t="s">
        <v>419</v>
      </c>
    </row>
    <row r="168" spans="2:65" s="237" customFormat="1" ht="19.5">
      <c r="B168" s="238"/>
      <c r="D168" s="317" t="s">
        <v>260</v>
      </c>
      <c r="F168" s="318" t="s">
        <v>418</v>
      </c>
      <c r="I168" s="354"/>
      <c r="L168" s="238"/>
      <c r="M168" s="319"/>
      <c r="T168" s="320"/>
      <c r="AT168" s="228" t="s">
        <v>260</v>
      </c>
      <c r="AU168" s="228" t="s">
        <v>252</v>
      </c>
    </row>
    <row r="169" spans="2:65" s="237" customFormat="1" ht="16.5" customHeight="1">
      <c r="B169" s="238"/>
      <c r="C169" s="306" t="s">
        <v>420</v>
      </c>
      <c r="D169" s="306" t="s">
        <v>254</v>
      </c>
      <c r="E169" s="307" t="s">
        <v>421</v>
      </c>
      <c r="F169" s="308" t="s">
        <v>422</v>
      </c>
      <c r="G169" s="309" t="s">
        <v>104</v>
      </c>
      <c r="H169" s="310">
        <v>1</v>
      </c>
      <c r="I169" s="371"/>
      <c r="J169" s="311">
        <f>ROUND(I169*H169,2)</f>
        <v>0</v>
      </c>
      <c r="K169" s="308" t="s">
        <v>257</v>
      </c>
      <c r="L169" s="238"/>
      <c r="M169" s="372" t="s">
        <v>199</v>
      </c>
      <c r="N169" s="312" t="s">
        <v>209</v>
      </c>
      <c r="P169" s="313">
        <f>O169*H169</f>
        <v>0</v>
      </c>
      <c r="Q169" s="313">
        <v>0</v>
      </c>
      <c r="R169" s="313">
        <f>Q169*H169</f>
        <v>0</v>
      </c>
      <c r="S169" s="313">
        <v>0</v>
      </c>
      <c r="T169" s="314">
        <f>S169*H169</f>
        <v>0</v>
      </c>
      <c r="AR169" s="315" t="s">
        <v>285</v>
      </c>
      <c r="AT169" s="315" t="s">
        <v>254</v>
      </c>
      <c r="AU169" s="315" t="s">
        <v>252</v>
      </c>
      <c r="AY169" s="228" t="s">
        <v>249</v>
      </c>
      <c r="BE169" s="316">
        <f>IF(N169="základní",J169,0)</f>
        <v>0</v>
      </c>
      <c r="BF169" s="316">
        <f>IF(N169="snížená",J169,0)</f>
        <v>0</v>
      </c>
      <c r="BG169" s="316">
        <f>IF(N169="zákl. přenesená",J169,0)</f>
        <v>0</v>
      </c>
      <c r="BH169" s="316">
        <f>IF(N169="sníž. přenesená",J169,0)</f>
        <v>0</v>
      </c>
      <c r="BI169" s="316">
        <f>IF(N169="nulová",J169,0)</f>
        <v>0</v>
      </c>
      <c r="BJ169" s="228" t="s">
        <v>252</v>
      </c>
      <c r="BK169" s="316">
        <f>ROUND(I169*H169,2)</f>
        <v>0</v>
      </c>
      <c r="BL169" s="228" t="s">
        <v>285</v>
      </c>
      <c r="BM169" s="315" t="s">
        <v>423</v>
      </c>
    </row>
    <row r="170" spans="2:65" s="237" customFormat="1" ht="29.25">
      <c r="B170" s="238"/>
      <c r="D170" s="317" t="s">
        <v>260</v>
      </c>
      <c r="F170" s="318" t="s">
        <v>424</v>
      </c>
      <c r="I170" s="354"/>
      <c r="L170" s="238"/>
      <c r="M170" s="319"/>
      <c r="T170" s="320"/>
      <c r="AT170" s="228" t="s">
        <v>260</v>
      </c>
      <c r="AU170" s="228" t="s">
        <v>252</v>
      </c>
    </row>
    <row r="171" spans="2:65" s="237" customFormat="1" ht="27" customHeight="1">
      <c r="B171" s="238"/>
      <c r="C171" s="329" t="s">
        <v>425</v>
      </c>
      <c r="D171" s="329" t="s">
        <v>245</v>
      </c>
      <c r="E171" s="330" t="s">
        <v>426</v>
      </c>
      <c r="F171" s="331" t="s">
        <v>427</v>
      </c>
      <c r="G171" s="332" t="s">
        <v>104</v>
      </c>
      <c r="H171" s="333">
        <v>1</v>
      </c>
      <c r="I171" s="374"/>
      <c r="J171" s="334">
        <f>ROUND(I171*H171,2)</f>
        <v>0</v>
      </c>
      <c r="K171" s="331" t="s">
        <v>257</v>
      </c>
      <c r="L171" s="335"/>
      <c r="M171" s="375" t="s">
        <v>199</v>
      </c>
      <c r="N171" s="336" t="s">
        <v>209</v>
      </c>
      <c r="P171" s="313">
        <f>O171*H171</f>
        <v>0</v>
      </c>
      <c r="Q171" s="313">
        <v>1.7000000000000001E-2</v>
      </c>
      <c r="R171" s="313">
        <f>Q171*H171</f>
        <v>1.7000000000000001E-2</v>
      </c>
      <c r="S171" s="313">
        <v>0</v>
      </c>
      <c r="T171" s="314">
        <f>S171*H171</f>
        <v>0</v>
      </c>
      <c r="AR171" s="315" t="s">
        <v>270</v>
      </c>
      <c r="AT171" s="315" t="s">
        <v>245</v>
      </c>
      <c r="AU171" s="315" t="s">
        <v>252</v>
      </c>
      <c r="AY171" s="228" t="s">
        <v>249</v>
      </c>
      <c r="BE171" s="316">
        <f>IF(N171="základní",J171,0)</f>
        <v>0</v>
      </c>
      <c r="BF171" s="316">
        <f>IF(N171="snížená",J171,0)</f>
        <v>0</v>
      </c>
      <c r="BG171" s="316">
        <f>IF(N171="zákl. přenesená",J171,0)</f>
        <v>0</v>
      </c>
      <c r="BH171" s="316">
        <f>IF(N171="sníž. přenesená",J171,0)</f>
        <v>0</v>
      </c>
      <c r="BI171" s="316">
        <f>IF(N171="nulová",J171,0)</f>
        <v>0</v>
      </c>
      <c r="BJ171" s="228" t="s">
        <v>252</v>
      </c>
      <c r="BK171" s="316">
        <f>ROUND(I171*H171,2)</f>
        <v>0</v>
      </c>
      <c r="BL171" s="228" t="s">
        <v>270</v>
      </c>
      <c r="BM171" s="315" t="s">
        <v>428</v>
      </c>
    </row>
    <row r="172" spans="2:65" s="237" customFormat="1" ht="19.5">
      <c r="B172" s="238"/>
      <c r="D172" s="317" t="s">
        <v>260</v>
      </c>
      <c r="F172" s="318" t="s">
        <v>427</v>
      </c>
      <c r="I172" s="354"/>
      <c r="L172" s="238"/>
      <c r="M172" s="319"/>
      <c r="T172" s="320"/>
      <c r="AT172" s="228" t="s">
        <v>260</v>
      </c>
      <c r="AU172" s="228" t="s">
        <v>252</v>
      </c>
    </row>
    <row r="173" spans="2:65" s="237" customFormat="1" ht="27.6" customHeight="1">
      <c r="B173" s="238"/>
      <c r="C173" s="306" t="s">
        <v>429</v>
      </c>
      <c r="D173" s="306" t="s">
        <v>254</v>
      </c>
      <c r="E173" s="307" t="s">
        <v>430</v>
      </c>
      <c r="F173" s="308" t="s">
        <v>431</v>
      </c>
      <c r="G173" s="309" t="s">
        <v>245</v>
      </c>
      <c r="H173" s="310">
        <v>110</v>
      </c>
      <c r="I173" s="371"/>
      <c r="J173" s="311">
        <f>ROUND(I173*H173,2)</f>
        <v>0</v>
      </c>
      <c r="K173" s="308" t="s">
        <v>257</v>
      </c>
      <c r="L173" s="238"/>
      <c r="M173" s="372" t="s">
        <v>199</v>
      </c>
      <c r="N173" s="312" t="s">
        <v>209</v>
      </c>
      <c r="P173" s="313">
        <f>O173*H173</f>
        <v>0</v>
      </c>
      <c r="Q173" s="313">
        <v>0</v>
      </c>
      <c r="R173" s="313">
        <f>Q173*H173</f>
        <v>0</v>
      </c>
      <c r="S173" s="313">
        <v>0</v>
      </c>
      <c r="T173" s="314">
        <f>S173*H173</f>
        <v>0</v>
      </c>
      <c r="AR173" s="315" t="s">
        <v>274</v>
      </c>
      <c r="AT173" s="315" t="s">
        <v>254</v>
      </c>
      <c r="AU173" s="315" t="s">
        <v>252</v>
      </c>
      <c r="AY173" s="228" t="s">
        <v>249</v>
      </c>
      <c r="BE173" s="316">
        <f>IF(N173="základní",J173,0)</f>
        <v>0</v>
      </c>
      <c r="BF173" s="316">
        <f>IF(N173="snížená",J173,0)</f>
        <v>0</v>
      </c>
      <c r="BG173" s="316">
        <f>IF(N173="zákl. přenesená",J173,0)</f>
        <v>0</v>
      </c>
      <c r="BH173" s="316">
        <f>IF(N173="sníž. přenesená",J173,0)</f>
        <v>0</v>
      </c>
      <c r="BI173" s="316">
        <f>IF(N173="nulová",J173,0)</f>
        <v>0</v>
      </c>
      <c r="BJ173" s="228" t="s">
        <v>252</v>
      </c>
      <c r="BK173" s="316">
        <f>ROUND(I173*H173,2)</f>
        <v>0</v>
      </c>
      <c r="BL173" s="228" t="s">
        <v>274</v>
      </c>
      <c r="BM173" s="315" t="s">
        <v>432</v>
      </c>
    </row>
    <row r="174" spans="2:65" s="237" customFormat="1" ht="29.25">
      <c r="B174" s="238"/>
      <c r="D174" s="317" t="s">
        <v>260</v>
      </c>
      <c r="F174" s="318" t="s">
        <v>433</v>
      </c>
      <c r="I174" s="354"/>
      <c r="L174" s="238"/>
      <c r="M174" s="319"/>
      <c r="T174" s="320"/>
      <c r="AT174" s="228" t="s">
        <v>260</v>
      </c>
      <c r="AU174" s="228" t="s">
        <v>252</v>
      </c>
    </row>
    <row r="175" spans="2:65" s="237" customFormat="1" ht="16.5" customHeight="1">
      <c r="B175" s="238"/>
      <c r="C175" s="329" t="s">
        <v>434</v>
      </c>
      <c r="D175" s="329" t="s">
        <v>245</v>
      </c>
      <c r="E175" s="330" t="s">
        <v>435</v>
      </c>
      <c r="F175" s="331" t="s">
        <v>436</v>
      </c>
      <c r="G175" s="332" t="s">
        <v>245</v>
      </c>
      <c r="H175" s="333">
        <v>126.5</v>
      </c>
      <c r="I175" s="374"/>
      <c r="J175" s="334">
        <f>ROUND(I175*H175,2)</f>
        <v>0</v>
      </c>
      <c r="K175" s="331" t="s">
        <v>337</v>
      </c>
      <c r="L175" s="335"/>
      <c r="M175" s="375" t="s">
        <v>199</v>
      </c>
      <c r="N175" s="336" t="s">
        <v>209</v>
      </c>
      <c r="P175" s="313">
        <f>O175*H175</f>
        <v>0</v>
      </c>
      <c r="Q175" s="313">
        <v>1.2E-4</v>
      </c>
      <c r="R175" s="313">
        <f>Q175*H175</f>
        <v>1.5180000000000001E-2</v>
      </c>
      <c r="S175" s="313">
        <v>0</v>
      </c>
      <c r="T175" s="314">
        <f>S175*H175</f>
        <v>0</v>
      </c>
      <c r="AR175" s="315" t="s">
        <v>319</v>
      </c>
      <c r="AT175" s="315" t="s">
        <v>245</v>
      </c>
      <c r="AU175" s="315" t="s">
        <v>252</v>
      </c>
      <c r="AY175" s="228" t="s">
        <v>249</v>
      </c>
      <c r="BE175" s="316">
        <f>IF(N175="základní",J175,0)</f>
        <v>0</v>
      </c>
      <c r="BF175" s="316">
        <f>IF(N175="snížená",J175,0)</f>
        <v>0</v>
      </c>
      <c r="BG175" s="316">
        <f>IF(N175="zákl. přenesená",J175,0)</f>
        <v>0</v>
      </c>
      <c r="BH175" s="316">
        <f>IF(N175="sníž. přenesená",J175,0)</f>
        <v>0</v>
      </c>
      <c r="BI175" s="316">
        <f>IF(N175="nulová",J175,0)</f>
        <v>0</v>
      </c>
      <c r="BJ175" s="228" t="s">
        <v>252</v>
      </c>
      <c r="BK175" s="316">
        <f>ROUND(I175*H175,2)</f>
        <v>0</v>
      </c>
      <c r="BL175" s="228" t="s">
        <v>274</v>
      </c>
      <c r="BM175" s="315" t="s">
        <v>437</v>
      </c>
    </row>
    <row r="176" spans="2:65" s="237" customFormat="1">
      <c r="B176" s="238"/>
      <c r="D176" s="317" t="s">
        <v>260</v>
      </c>
      <c r="F176" s="318" t="s">
        <v>436</v>
      </c>
      <c r="I176" s="354"/>
      <c r="L176" s="238"/>
      <c r="M176" s="319"/>
      <c r="T176" s="320"/>
      <c r="AT176" s="228" t="s">
        <v>260</v>
      </c>
      <c r="AU176" s="228" t="s">
        <v>252</v>
      </c>
    </row>
    <row r="177" spans="2:65" s="322" customFormat="1">
      <c r="B177" s="323"/>
      <c r="D177" s="317" t="s">
        <v>264</v>
      </c>
      <c r="E177" s="324" t="s">
        <v>199</v>
      </c>
      <c r="F177" s="325" t="s">
        <v>438</v>
      </c>
      <c r="H177" s="326">
        <v>110</v>
      </c>
      <c r="I177" s="373"/>
      <c r="L177" s="323"/>
      <c r="M177" s="327"/>
      <c r="T177" s="328"/>
      <c r="AT177" s="324" t="s">
        <v>264</v>
      </c>
      <c r="AU177" s="324" t="s">
        <v>252</v>
      </c>
      <c r="AV177" s="322" t="s">
        <v>177</v>
      </c>
      <c r="AW177" s="322" t="s">
        <v>266</v>
      </c>
      <c r="AX177" s="322" t="s">
        <v>252</v>
      </c>
      <c r="AY177" s="324" t="s">
        <v>249</v>
      </c>
    </row>
    <row r="178" spans="2:65" s="322" customFormat="1">
      <c r="B178" s="323"/>
      <c r="D178" s="317" t="s">
        <v>264</v>
      </c>
      <c r="F178" s="325" t="s">
        <v>439</v>
      </c>
      <c r="H178" s="326">
        <v>126.5</v>
      </c>
      <c r="I178" s="373"/>
      <c r="L178" s="323"/>
      <c r="M178" s="327"/>
      <c r="T178" s="328"/>
      <c r="AT178" s="324" t="s">
        <v>264</v>
      </c>
      <c r="AU178" s="324" t="s">
        <v>252</v>
      </c>
      <c r="AV178" s="322" t="s">
        <v>177</v>
      </c>
      <c r="AW178" s="322" t="s">
        <v>180</v>
      </c>
      <c r="AX178" s="322" t="s">
        <v>252</v>
      </c>
      <c r="AY178" s="324" t="s">
        <v>249</v>
      </c>
    </row>
    <row r="179" spans="2:65" s="237" customFormat="1" ht="28.15" customHeight="1">
      <c r="B179" s="238"/>
      <c r="C179" s="306" t="s">
        <v>440</v>
      </c>
      <c r="D179" s="306" t="s">
        <v>254</v>
      </c>
      <c r="E179" s="307" t="s">
        <v>441</v>
      </c>
      <c r="F179" s="308" t="s">
        <v>442</v>
      </c>
      <c r="G179" s="309" t="s">
        <v>81</v>
      </c>
      <c r="H179" s="310">
        <v>360</v>
      </c>
      <c r="I179" s="371"/>
      <c r="J179" s="311">
        <f>ROUND(I179*H179,2)</f>
        <v>0</v>
      </c>
      <c r="K179" s="308" t="s">
        <v>257</v>
      </c>
      <c r="L179" s="238"/>
      <c r="M179" s="372" t="s">
        <v>199</v>
      </c>
      <c r="N179" s="312" t="s">
        <v>209</v>
      </c>
      <c r="P179" s="313">
        <f>O179*H179</f>
        <v>0</v>
      </c>
      <c r="Q179" s="313">
        <v>0</v>
      </c>
      <c r="R179" s="313">
        <f>Q179*H179</f>
        <v>0</v>
      </c>
      <c r="S179" s="313">
        <v>0</v>
      </c>
      <c r="T179" s="314">
        <f>S179*H179</f>
        <v>0</v>
      </c>
      <c r="AR179" s="315" t="s">
        <v>274</v>
      </c>
      <c r="AT179" s="315" t="s">
        <v>254</v>
      </c>
      <c r="AU179" s="315" t="s">
        <v>252</v>
      </c>
      <c r="AY179" s="228" t="s">
        <v>249</v>
      </c>
      <c r="BE179" s="316">
        <f>IF(N179="základní",J179,0)</f>
        <v>0</v>
      </c>
      <c r="BF179" s="316">
        <f>IF(N179="snížená",J179,0)</f>
        <v>0</v>
      </c>
      <c r="BG179" s="316">
        <f>IF(N179="zákl. přenesená",J179,0)</f>
        <v>0</v>
      </c>
      <c r="BH179" s="316">
        <f>IF(N179="sníž. přenesená",J179,0)</f>
        <v>0</v>
      </c>
      <c r="BI179" s="316">
        <f>IF(N179="nulová",J179,0)</f>
        <v>0</v>
      </c>
      <c r="BJ179" s="228" t="s">
        <v>252</v>
      </c>
      <c r="BK179" s="316">
        <f>ROUND(I179*H179,2)</f>
        <v>0</v>
      </c>
      <c r="BL179" s="228" t="s">
        <v>274</v>
      </c>
      <c r="BM179" s="315" t="s">
        <v>443</v>
      </c>
    </row>
    <row r="180" spans="2:65" s="237" customFormat="1" ht="29.25">
      <c r="B180" s="238"/>
      <c r="D180" s="317" t="s">
        <v>260</v>
      </c>
      <c r="F180" s="318" t="s">
        <v>444</v>
      </c>
      <c r="I180" s="354"/>
      <c r="L180" s="238"/>
      <c r="M180" s="319"/>
      <c r="T180" s="320"/>
      <c r="AT180" s="228" t="s">
        <v>260</v>
      </c>
      <c r="AU180" s="228" t="s">
        <v>252</v>
      </c>
    </row>
    <row r="181" spans="2:65" s="237" customFormat="1" ht="16.5" customHeight="1">
      <c r="B181" s="238"/>
      <c r="C181" s="329" t="s">
        <v>445</v>
      </c>
      <c r="D181" s="329" t="s">
        <v>245</v>
      </c>
      <c r="E181" s="330" t="s">
        <v>446</v>
      </c>
      <c r="F181" s="331" t="s">
        <v>447</v>
      </c>
      <c r="G181" s="332" t="s">
        <v>81</v>
      </c>
      <c r="H181" s="333">
        <v>414</v>
      </c>
      <c r="I181" s="374"/>
      <c r="J181" s="334">
        <f>ROUND(I181*H181,2)</f>
        <v>0</v>
      </c>
      <c r="K181" s="331" t="s">
        <v>257</v>
      </c>
      <c r="L181" s="335"/>
      <c r="M181" s="375" t="s">
        <v>199</v>
      </c>
      <c r="N181" s="336" t="s">
        <v>209</v>
      </c>
      <c r="P181" s="313">
        <f>O181*H181</f>
        <v>0</v>
      </c>
      <c r="Q181" s="313">
        <v>6.3000000000000003E-4</v>
      </c>
      <c r="R181" s="313">
        <f>Q181*H181</f>
        <v>0.26082</v>
      </c>
      <c r="S181" s="313">
        <v>0</v>
      </c>
      <c r="T181" s="314">
        <f>S181*H181</f>
        <v>0</v>
      </c>
      <c r="AR181" s="315" t="s">
        <v>319</v>
      </c>
      <c r="AT181" s="315" t="s">
        <v>245</v>
      </c>
      <c r="AU181" s="315" t="s">
        <v>252</v>
      </c>
      <c r="AY181" s="228" t="s">
        <v>249</v>
      </c>
      <c r="BE181" s="316">
        <f>IF(N181="základní",J181,0)</f>
        <v>0</v>
      </c>
      <c r="BF181" s="316">
        <f>IF(N181="snížená",J181,0)</f>
        <v>0</v>
      </c>
      <c r="BG181" s="316">
        <f>IF(N181="zákl. přenesená",J181,0)</f>
        <v>0</v>
      </c>
      <c r="BH181" s="316">
        <f>IF(N181="sníž. přenesená",J181,0)</f>
        <v>0</v>
      </c>
      <c r="BI181" s="316">
        <f>IF(N181="nulová",J181,0)</f>
        <v>0</v>
      </c>
      <c r="BJ181" s="228" t="s">
        <v>252</v>
      </c>
      <c r="BK181" s="316">
        <f>ROUND(I181*H181,2)</f>
        <v>0</v>
      </c>
      <c r="BL181" s="228" t="s">
        <v>274</v>
      </c>
      <c r="BM181" s="315" t="s">
        <v>448</v>
      </c>
    </row>
    <row r="182" spans="2:65" s="237" customFormat="1">
      <c r="B182" s="238"/>
      <c r="D182" s="317" t="s">
        <v>260</v>
      </c>
      <c r="F182" s="318" t="s">
        <v>447</v>
      </c>
      <c r="I182" s="354"/>
      <c r="L182" s="238"/>
      <c r="M182" s="319"/>
      <c r="T182" s="320"/>
      <c r="AT182" s="228" t="s">
        <v>260</v>
      </c>
      <c r="AU182" s="228" t="s">
        <v>252</v>
      </c>
    </row>
    <row r="183" spans="2:65" s="322" customFormat="1">
      <c r="B183" s="323"/>
      <c r="D183" s="317" t="s">
        <v>264</v>
      </c>
      <c r="E183" s="324" t="s">
        <v>199</v>
      </c>
      <c r="F183" s="325" t="s">
        <v>449</v>
      </c>
      <c r="H183" s="326">
        <v>360</v>
      </c>
      <c r="I183" s="373"/>
      <c r="L183" s="323"/>
      <c r="M183" s="327"/>
      <c r="T183" s="328"/>
      <c r="AT183" s="324" t="s">
        <v>264</v>
      </c>
      <c r="AU183" s="324" t="s">
        <v>252</v>
      </c>
      <c r="AV183" s="322" t="s">
        <v>177</v>
      </c>
      <c r="AW183" s="322" t="s">
        <v>266</v>
      </c>
      <c r="AX183" s="322" t="s">
        <v>252</v>
      </c>
      <c r="AY183" s="324" t="s">
        <v>249</v>
      </c>
    </row>
    <row r="184" spans="2:65" s="322" customFormat="1">
      <c r="B184" s="323"/>
      <c r="D184" s="317" t="s">
        <v>264</v>
      </c>
      <c r="F184" s="325" t="s">
        <v>450</v>
      </c>
      <c r="H184" s="326">
        <v>414</v>
      </c>
      <c r="I184" s="373"/>
      <c r="L184" s="323"/>
      <c r="M184" s="327"/>
      <c r="T184" s="328"/>
      <c r="AT184" s="324" t="s">
        <v>264</v>
      </c>
      <c r="AU184" s="324" t="s">
        <v>252</v>
      </c>
      <c r="AV184" s="322" t="s">
        <v>177</v>
      </c>
      <c r="AW184" s="322" t="s">
        <v>180</v>
      </c>
      <c r="AX184" s="322" t="s">
        <v>252</v>
      </c>
      <c r="AY184" s="324" t="s">
        <v>249</v>
      </c>
    </row>
    <row r="185" spans="2:65" s="237" customFormat="1" ht="27.6" customHeight="1">
      <c r="B185" s="238"/>
      <c r="C185" s="306" t="s">
        <v>451</v>
      </c>
      <c r="D185" s="306" t="s">
        <v>254</v>
      </c>
      <c r="E185" s="307" t="s">
        <v>452</v>
      </c>
      <c r="F185" s="308" t="s">
        <v>453</v>
      </c>
      <c r="G185" s="309" t="s">
        <v>81</v>
      </c>
      <c r="H185" s="310">
        <v>15</v>
      </c>
      <c r="I185" s="371"/>
      <c r="J185" s="311">
        <f>ROUND(I185*H185,2)</f>
        <v>0</v>
      </c>
      <c r="K185" s="308" t="s">
        <v>257</v>
      </c>
      <c r="L185" s="238"/>
      <c r="M185" s="372" t="s">
        <v>199</v>
      </c>
      <c r="N185" s="312" t="s">
        <v>209</v>
      </c>
      <c r="P185" s="313">
        <f>O185*H185</f>
        <v>0</v>
      </c>
      <c r="Q185" s="313">
        <v>0</v>
      </c>
      <c r="R185" s="313">
        <f>Q185*H185</f>
        <v>0</v>
      </c>
      <c r="S185" s="313">
        <v>0</v>
      </c>
      <c r="T185" s="314">
        <f>S185*H185</f>
        <v>0</v>
      </c>
      <c r="AR185" s="315" t="s">
        <v>285</v>
      </c>
      <c r="AT185" s="315" t="s">
        <v>254</v>
      </c>
      <c r="AU185" s="315" t="s">
        <v>252</v>
      </c>
      <c r="AY185" s="228" t="s">
        <v>249</v>
      </c>
      <c r="BE185" s="316">
        <f>IF(N185="základní",J185,0)</f>
        <v>0</v>
      </c>
      <c r="BF185" s="316">
        <f>IF(N185="snížená",J185,0)</f>
        <v>0</v>
      </c>
      <c r="BG185" s="316">
        <f>IF(N185="zákl. přenesená",J185,0)</f>
        <v>0</v>
      </c>
      <c r="BH185" s="316">
        <f>IF(N185="sníž. přenesená",J185,0)</f>
        <v>0</v>
      </c>
      <c r="BI185" s="316">
        <f>IF(N185="nulová",J185,0)</f>
        <v>0</v>
      </c>
      <c r="BJ185" s="228" t="s">
        <v>252</v>
      </c>
      <c r="BK185" s="316">
        <f>ROUND(I185*H185,2)</f>
        <v>0</v>
      </c>
      <c r="BL185" s="228" t="s">
        <v>285</v>
      </c>
      <c r="BM185" s="315" t="s">
        <v>454</v>
      </c>
    </row>
    <row r="186" spans="2:65" s="237" customFormat="1" ht="29.25">
      <c r="B186" s="238"/>
      <c r="D186" s="317" t="s">
        <v>260</v>
      </c>
      <c r="F186" s="318" t="s">
        <v>455</v>
      </c>
      <c r="I186" s="354"/>
      <c r="L186" s="238"/>
      <c r="M186" s="319"/>
      <c r="T186" s="320"/>
      <c r="AT186" s="228" t="s">
        <v>260</v>
      </c>
      <c r="AU186" s="228" t="s">
        <v>252</v>
      </c>
    </row>
    <row r="187" spans="2:65" s="237" customFormat="1" ht="16.5" customHeight="1">
      <c r="B187" s="238"/>
      <c r="C187" s="329" t="s">
        <v>456</v>
      </c>
      <c r="D187" s="329" t="s">
        <v>245</v>
      </c>
      <c r="E187" s="330" t="s">
        <v>457</v>
      </c>
      <c r="F187" s="331" t="s">
        <v>458</v>
      </c>
      <c r="G187" s="332" t="s">
        <v>81</v>
      </c>
      <c r="H187" s="333">
        <v>17.25</v>
      </c>
      <c r="I187" s="374"/>
      <c r="J187" s="334">
        <f>ROUND(I187*H187,2)</f>
        <v>0</v>
      </c>
      <c r="K187" s="331" t="s">
        <v>257</v>
      </c>
      <c r="L187" s="335"/>
      <c r="M187" s="375" t="s">
        <v>199</v>
      </c>
      <c r="N187" s="336" t="s">
        <v>209</v>
      </c>
      <c r="P187" s="313">
        <f>O187*H187</f>
        <v>0</v>
      </c>
      <c r="Q187" s="313">
        <v>8.9999999999999998E-4</v>
      </c>
      <c r="R187" s="313">
        <f>Q187*H187</f>
        <v>1.5524999999999999E-2</v>
      </c>
      <c r="S187" s="313">
        <v>0</v>
      </c>
      <c r="T187" s="314">
        <f>S187*H187</f>
        <v>0</v>
      </c>
      <c r="AR187" s="315" t="s">
        <v>270</v>
      </c>
      <c r="AT187" s="315" t="s">
        <v>245</v>
      </c>
      <c r="AU187" s="315" t="s">
        <v>252</v>
      </c>
      <c r="AY187" s="228" t="s">
        <v>249</v>
      </c>
      <c r="BE187" s="316">
        <f>IF(N187="základní",J187,0)</f>
        <v>0</v>
      </c>
      <c r="BF187" s="316">
        <f>IF(N187="snížená",J187,0)</f>
        <v>0</v>
      </c>
      <c r="BG187" s="316">
        <f>IF(N187="zákl. přenesená",J187,0)</f>
        <v>0</v>
      </c>
      <c r="BH187" s="316">
        <f>IF(N187="sníž. přenesená",J187,0)</f>
        <v>0</v>
      </c>
      <c r="BI187" s="316">
        <f>IF(N187="nulová",J187,0)</f>
        <v>0</v>
      </c>
      <c r="BJ187" s="228" t="s">
        <v>252</v>
      </c>
      <c r="BK187" s="316">
        <f>ROUND(I187*H187,2)</f>
        <v>0</v>
      </c>
      <c r="BL187" s="228" t="s">
        <v>270</v>
      </c>
      <c r="BM187" s="315" t="s">
        <v>459</v>
      </c>
    </row>
    <row r="188" spans="2:65" s="237" customFormat="1">
      <c r="B188" s="238"/>
      <c r="D188" s="317" t="s">
        <v>260</v>
      </c>
      <c r="F188" s="318" t="s">
        <v>458</v>
      </c>
      <c r="I188" s="354"/>
      <c r="L188" s="238"/>
      <c r="M188" s="319"/>
      <c r="T188" s="320"/>
      <c r="AT188" s="228" t="s">
        <v>260</v>
      </c>
      <c r="AU188" s="228" t="s">
        <v>252</v>
      </c>
    </row>
    <row r="189" spans="2:65" s="322" customFormat="1">
      <c r="B189" s="323"/>
      <c r="D189" s="317" t="s">
        <v>264</v>
      </c>
      <c r="E189" s="324" t="s">
        <v>199</v>
      </c>
      <c r="F189" s="325" t="s">
        <v>460</v>
      </c>
      <c r="H189" s="326">
        <v>15</v>
      </c>
      <c r="I189" s="373"/>
      <c r="L189" s="323"/>
      <c r="M189" s="327"/>
      <c r="T189" s="328"/>
      <c r="AT189" s="324" t="s">
        <v>264</v>
      </c>
      <c r="AU189" s="324" t="s">
        <v>252</v>
      </c>
      <c r="AV189" s="322" t="s">
        <v>177</v>
      </c>
      <c r="AW189" s="322" t="s">
        <v>266</v>
      </c>
      <c r="AX189" s="322" t="s">
        <v>252</v>
      </c>
      <c r="AY189" s="324" t="s">
        <v>249</v>
      </c>
    </row>
    <row r="190" spans="2:65" s="322" customFormat="1">
      <c r="B190" s="323"/>
      <c r="D190" s="317" t="s">
        <v>264</v>
      </c>
      <c r="F190" s="325" t="s">
        <v>461</v>
      </c>
      <c r="H190" s="326">
        <v>17.25</v>
      </c>
      <c r="I190" s="373"/>
      <c r="L190" s="323"/>
      <c r="M190" s="327"/>
      <c r="T190" s="328"/>
      <c r="AT190" s="324" t="s">
        <v>264</v>
      </c>
      <c r="AU190" s="324" t="s">
        <v>252</v>
      </c>
      <c r="AV190" s="322" t="s">
        <v>177</v>
      </c>
      <c r="AW190" s="322" t="s">
        <v>180</v>
      </c>
      <c r="AX190" s="322" t="s">
        <v>252</v>
      </c>
      <c r="AY190" s="324" t="s">
        <v>249</v>
      </c>
    </row>
    <row r="191" spans="2:65" s="237" customFormat="1" ht="27" customHeight="1">
      <c r="B191" s="238"/>
      <c r="C191" s="306" t="s">
        <v>462</v>
      </c>
      <c r="D191" s="306" t="s">
        <v>254</v>
      </c>
      <c r="E191" s="307" t="s">
        <v>463</v>
      </c>
      <c r="F191" s="308" t="s">
        <v>464</v>
      </c>
      <c r="G191" s="309" t="s">
        <v>278</v>
      </c>
      <c r="H191" s="310">
        <v>11</v>
      </c>
      <c r="I191" s="371"/>
      <c r="J191" s="311">
        <f>ROUND(I191*H191,2)</f>
        <v>0</v>
      </c>
      <c r="K191" s="308" t="s">
        <v>199</v>
      </c>
      <c r="L191" s="238"/>
      <c r="M191" s="372" t="s">
        <v>199</v>
      </c>
      <c r="N191" s="312" t="s">
        <v>209</v>
      </c>
      <c r="P191" s="313">
        <f>O191*H191</f>
        <v>0</v>
      </c>
      <c r="Q191" s="313">
        <v>0</v>
      </c>
      <c r="R191" s="313">
        <f>Q191*H191</f>
        <v>0</v>
      </c>
      <c r="S191" s="313">
        <v>0</v>
      </c>
      <c r="T191" s="314">
        <f>S191*H191</f>
        <v>0</v>
      </c>
      <c r="AR191" s="315" t="s">
        <v>274</v>
      </c>
      <c r="AT191" s="315" t="s">
        <v>254</v>
      </c>
      <c r="AU191" s="315" t="s">
        <v>252</v>
      </c>
      <c r="AY191" s="228" t="s">
        <v>249</v>
      </c>
      <c r="BE191" s="316">
        <f>IF(N191="základní",J191,0)</f>
        <v>0</v>
      </c>
      <c r="BF191" s="316">
        <f>IF(N191="snížená",J191,0)</f>
        <v>0</v>
      </c>
      <c r="BG191" s="316">
        <f>IF(N191="zákl. přenesená",J191,0)</f>
        <v>0</v>
      </c>
      <c r="BH191" s="316">
        <f>IF(N191="sníž. přenesená",J191,0)</f>
        <v>0</v>
      </c>
      <c r="BI191" s="316">
        <f>IF(N191="nulová",J191,0)</f>
        <v>0</v>
      </c>
      <c r="BJ191" s="228" t="s">
        <v>252</v>
      </c>
      <c r="BK191" s="316">
        <f>ROUND(I191*H191,2)</f>
        <v>0</v>
      </c>
      <c r="BL191" s="228" t="s">
        <v>274</v>
      </c>
      <c r="BM191" s="315" t="s">
        <v>465</v>
      </c>
    </row>
    <row r="192" spans="2:65" s="237" customFormat="1">
      <c r="B192" s="238"/>
      <c r="D192" s="317" t="s">
        <v>260</v>
      </c>
      <c r="F192" s="318" t="s">
        <v>464</v>
      </c>
      <c r="I192" s="354"/>
      <c r="L192" s="238"/>
      <c r="M192" s="319"/>
      <c r="T192" s="320"/>
      <c r="AT192" s="228" t="s">
        <v>260</v>
      </c>
      <c r="AU192" s="228" t="s">
        <v>252</v>
      </c>
    </row>
    <row r="193" spans="2:65" s="322" customFormat="1">
      <c r="B193" s="323"/>
      <c r="D193" s="317" t="s">
        <v>264</v>
      </c>
      <c r="E193" s="324" t="s">
        <v>199</v>
      </c>
      <c r="F193" s="325" t="s">
        <v>466</v>
      </c>
      <c r="H193" s="326">
        <v>11</v>
      </c>
      <c r="I193" s="373"/>
      <c r="L193" s="323"/>
      <c r="M193" s="327"/>
      <c r="T193" s="328"/>
      <c r="AT193" s="324" t="s">
        <v>264</v>
      </c>
      <c r="AU193" s="324" t="s">
        <v>252</v>
      </c>
      <c r="AV193" s="322" t="s">
        <v>177</v>
      </c>
      <c r="AW193" s="322" t="s">
        <v>266</v>
      </c>
      <c r="AX193" s="322" t="s">
        <v>252</v>
      </c>
      <c r="AY193" s="324" t="s">
        <v>249</v>
      </c>
    </row>
    <row r="194" spans="2:65" s="237" customFormat="1" ht="31.15" customHeight="1">
      <c r="B194" s="238"/>
      <c r="C194" s="306" t="s">
        <v>467</v>
      </c>
      <c r="D194" s="306" t="s">
        <v>254</v>
      </c>
      <c r="E194" s="307" t="s">
        <v>468</v>
      </c>
      <c r="F194" s="308" t="s">
        <v>469</v>
      </c>
      <c r="G194" s="309" t="s">
        <v>104</v>
      </c>
      <c r="H194" s="310">
        <v>1</v>
      </c>
      <c r="I194" s="371"/>
      <c r="J194" s="311">
        <f>ROUND(I194*H194,2)</f>
        <v>0</v>
      </c>
      <c r="K194" s="308" t="s">
        <v>257</v>
      </c>
      <c r="L194" s="238"/>
      <c r="M194" s="372" t="s">
        <v>199</v>
      </c>
      <c r="N194" s="312" t="s">
        <v>209</v>
      </c>
      <c r="P194" s="313">
        <f>O194*H194</f>
        <v>0</v>
      </c>
      <c r="Q194" s="313">
        <v>0</v>
      </c>
      <c r="R194" s="313">
        <f>Q194*H194</f>
        <v>0</v>
      </c>
      <c r="S194" s="313">
        <v>0</v>
      </c>
      <c r="T194" s="314">
        <f>S194*H194</f>
        <v>0</v>
      </c>
      <c r="AR194" s="315" t="s">
        <v>285</v>
      </c>
      <c r="AT194" s="315" t="s">
        <v>254</v>
      </c>
      <c r="AU194" s="315" t="s">
        <v>252</v>
      </c>
      <c r="AY194" s="228" t="s">
        <v>249</v>
      </c>
      <c r="BE194" s="316">
        <f>IF(N194="základní",J194,0)</f>
        <v>0</v>
      </c>
      <c r="BF194" s="316">
        <f>IF(N194="snížená",J194,0)</f>
        <v>0</v>
      </c>
      <c r="BG194" s="316">
        <f>IF(N194="zákl. přenesená",J194,0)</f>
        <v>0</v>
      </c>
      <c r="BH194" s="316">
        <f>IF(N194="sníž. přenesená",J194,0)</f>
        <v>0</v>
      </c>
      <c r="BI194" s="316">
        <f>IF(N194="nulová",J194,0)</f>
        <v>0</v>
      </c>
      <c r="BJ194" s="228" t="s">
        <v>252</v>
      </c>
      <c r="BK194" s="316">
        <f>ROUND(I194*H194,2)</f>
        <v>0</v>
      </c>
      <c r="BL194" s="228" t="s">
        <v>285</v>
      </c>
      <c r="BM194" s="315" t="s">
        <v>470</v>
      </c>
    </row>
    <row r="195" spans="2:65" s="237" customFormat="1" ht="29.25">
      <c r="B195" s="238"/>
      <c r="D195" s="317" t="s">
        <v>260</v>
      </c>
      <c r="F195" s="318" t="s">
        <v>471</v>
      </c>
      <c r="I195" s="354"/>
      <c r="L195" s="238"/>
      <c r="M195" s="319"/>
      <c r="T195" s="320"/>
      <c r="AT195" s="228" t="s">
        <v>260</v>
      </c>
      <c r="AU195" s="228" t="s">
        <v>252</v>
      </c>
    </row>
    <row r="196" spans="2:65" s="237" customFormat="1" ht="39">
      <c r="B196" s="238"/>
      <c r="D196" s="317" t="s">
        <v>262</v>
      </c>
      <c r="F196" s="321" t="s">
        <v>472</v>
      </c>
      <c r="I196" s="354"/>
      <c r="L196" s="238"/>
      <c r="M196" s="319"/>
      <c r="T196" s="320"/>
      <c r="AT196" s="228" t="s">
        <v>262</v>
      </c>
      <c r="AU196" s="228" t="s">
        <v>252</v>
      </c>
    </row>
    <row r="197" spans="2:65" s="237" customFormat="1" ht="27.6" customHeight="1">
      <c r="B197" s="238"/>
      <c r="C197" s="306" t="s">
        <v>473</v>
      </c>
      <c r="D197" s="306" t="s">
        <v>254</v>
      </c>
      <c r="E197" s="307" t="s">
        <v>474</v>
      </c>
      <c r="F197" s="308" t="s">
        <v>475</v>
      </c>
      <c r="G197" s="309" t="s">
        <v>104</v>
      </c>
      <c r="H197" s="310">
        <v>1</v>
      </c>
      <c r="I197" s="371"/>
      <c r="J197" s="311">
        <f>ROUND(I197*H197,2)</f>
        <v>0</v>
      </c>
      <c r="K197" s="308" t="s">
        <v>257</v>
      </c>
      <c r="L197" s="238"/>
      <c r="M197" s="372" t="s">
        <v>199</v>
      </c>
      <c r="N197" s="312" t="s">
        <v>209</v>
      </c>
      <c r="P197" s="313">
        <f>O197*H197</f>
        <v>0</v>
      </c>
      <c r="Q197" s="313">
        <v>0</v>
      </c>
      <c r="R197" s="313">
        <f>Q197*H197</f>
        <v>0</v>
      </c>
      <c r="S197" s="313">
        <v>0</v>
      </c>
      <c r="T197" s="314">
        <f>S197*H197</f>
        <v>0</v>
      </c>
      <c r="AR197" s="315" t="s">
        <v>285</v>
      </c>
      <c r="AT197" s="315" t="s">
        <v>254</v>
      </c>
      <c r="AU197" s="315" t="s">
        <v>252</v>
      </c>
      <c r="AY197" s="228" t="s">
        <v>249</v>
      </c>
      <c r="BE197" s="316">
        <f>IF(N197="základní",J197,0)</f>
        <v>0</v>
      </c>
      <c r="BF197" s="316">
        <f>IF(N197="snížená",J197,0)</f>
        <v>0</v>
      </c>
      <c r="BG197" s="316">
        <f>IF(N197="zákl. přenesená",J197,0)</f>
        <v>0</v>
      </c>
      <c r="BH197" s="316">
        <f>IF(N197="sníž. přenesená",J197,0)</f>
        <v>0</v>
      </c>
      <c r="BI197" s="316">
        <f>IF(N197="nulová",J197,0)</f>
        <v>0</v>
      </c>
      <c r="BJ197" s="228" t="s">
        <v>252</v>
      </c>
      <c r="BK197" s="316">
        <f>ROUND(I197*H197,2)</f>
        <v>0</v>
      </c>
      <c r="BL197" s="228" t="s">
        <v>285</v>
      </c>
      <c r="BM197" s="315" t="s">
        <v>476</v>
      </c>
    </row>
    <row r="198" spans="2:65" s="237" customFormat="1">
      <c r="B198" s="238"/>
      <c r="D198" s="317" t="s">
        <v>260</v>
      </c>
      <c r="F198" s="318" t="s">
        <v>475</v>
      </c>
      <c r="I198" s="354"/>
      <c r="L198" s="238"/>
      <c r="M198" s="319"/>
      <c r="T198" s="320"/>
      <c r="AT198" s="228" t="s">
        <v>260</v>
      </c>
      <c r="AU198" s="228" t="s">
        <v>252</v>
      </c>
    </row>
    <row r="199" spans="2:65" s="237" customFormat="1" ht="29.45" customHeight="1">
      <c r="B199" s="238"/>
      <c r="C199" s="306" t="s">
        <v>477</v>
      </c>
      <c r="D199" s="306" t="s">
        <v>254</v>
      </c>
      <c r="E199" s="307" t="s">
        <v>478</v>
      </c>
      <c r="F199" s="308" t="s">
        <v>479</v>
      </c>
      <c r="G199" s="309" t="s">
        <v>104</v>
      </c>
      <c r="H199" s="310">
        <v>10</v>
      </c>
      <c r="I199" s="371"/>
      <c r="J199" s="311">
        <f>ROUND(I199*H199,2)</f>
        <v>0</v>
      </c>
      <c r="K199" s="308" t="s">
        <v>257</v>
      </c>
      <c r="L199" s="238"/>
      <c r="M199" s="372" t="s">
        <v>199</v>
      </c>
      <c r="N199" s="312" t="s">
        <v>209</v>
      </c>
      <c r="P199" s="313">
        <f>O199*H199</f>
        <v>0</v>
      </c>
      <c r="Q199" s="313">
        <v>0</v>
      </c>
      <c r="R199" s="313">
        <f>Q199*H199</f>
        <v>0</v>
      </c>
      <c r="S199" s="313">
        <v>0</v>
      </c>
      <c r="T199" s="314">
        <f>S199*H199</f>
        <v>0</v>
      </c>
      <c r="AR199" s="315" t="s">
        <v>285</v>
      </c>
      <c r="AT199" s="315" t="s">
        <v>254</v>
      </c>
      <c r="AU199" s="315" t="s">
        <v>252</v>
      </c>
      <c r="AY199" s="228" t="s">
        <v>249</v>
      </c>
      <c r="BE199" s="316">
        <f>IF(N199="základní",J199,0)</f>
        <v>0</v>
      </c>
      <c r="BF199" s="316">
        <f>IF(N199="snížená",J199,0)</f>
        <v>0</v>
      </c>
      <c r="BG199" s="316">
        <f>IF(N199="zákl. přenesená",J199,0)</f>
        <v>0</v>
      </c>
      <c r="BH199" s="316">
        <f>IF(N199="sníž. přenesená",J199,0)</f>
        <v>0</v>
      </c>
      <c r="BI199" s="316">
        <f>IF(N199="nulová",J199,0)</f>
        <v>0</v>
      </c>
      <c r="BJ199" s="228" t="s">
        <v>252</v>
      </c>
      <c r="BK199" s="316">
        <f>ROUND(I199*H199,2)</f>
        <v>0</v>
      </c>
      <c r="BL199" s="228" t="s">
        <v>285</v>
      </c>
      <c r="BM199" s="315" t="s">
        <v>480</v>
      </c>
    </row>
    <row r="200" spans="2:65" s="237" customFormat="1" ht="19.5">
      <c r="B200" s="238"/>
      <c r="D200" s="317" t="s">
        <v>260</v>
      </c>
      <c r="F200" s="318" t="s">
        <v>481</v>
      </c>
      <c r="I200" s="354"/>
      <c r="L200" s="238"/>
      <c r="M200" s="319"/>
      <c r="T200" s="320"/>
      <c r="AT200" s="228" t="s">
        <v>260</v>
      </c>
      <c r="AU200" s="228" t="s">
        <v>252</v>
      </c>
    </row>
    <row r="201" spans="2:65" s="322" customFormat="1">
      <c r="B201" s="323"/>
      <c r="D201" s="317" t="s">
        <v>264</v>
      </c>
      <c r="E201" s="324" t="s">
        <v>199</v>
      </c>
      <c r="F201" s="325" t="s">
        <v>482</v>
      </c>
      <c r="H201" s="326">
        <v>10</v>
      </c>
      <c r="I201" s="373"/>
      <c r="L201" s="323"/>
      <c r="M201" s="327"/>
      <c r="T201" s="328"/>
      <c r="AT201" s="324" t="s">
        <v>264</v>
      </c>
      <c r="AU201" s="324" t="s">
        <v>252</v>
      </c>
      <c r="AV201" s="322" t="s">
        <v>177</v>
      </c>
      <c r="AW201" s="322" t="s">
        <v>266</v>
      </c>
      <c r="AX201" s="322" t="s">
        <v>252</v>
      </c>
      <c r="AY201" s="324" t="s">
        <v>249</v>
      </c>
    </row>
    <row r="202" spans="2:65" s="237" customFormat="1" ht="32.450000000000003" customHeight="1">
      <c r="B202" s="238"/>
      <c r="C202" s="306" t="s">
        <v>483</v>
      </c>
      <c r="D202" s="306" t="s">
        <v>254</v>
      </c>
      <c r="E202" s="307" t="s">
        <v>484</v>
      </c>
      <c r="F202" s="308" t="s">
        <v>485</v>
      </c>
      <c r="G202" s="309" t="s">
        <v>104</v>
      </c>
      <c r="H202" s="310">
        <v>1</v>
      </c>
      <c r="I202" s="371"/>
      <c r="J202" s="311">
        <f>ROUND(I202*H202,2)</f>
        <v>0</v>
      </c>
      <c r="K202" s="308" t="s">
        <v>257</v>
      </c>
      <c r="L202" s="238"/>
      <c r="M202" s="372" t="s">
        <v>199</v>
      </c>
      <c r="N202" s="312" t="s">
        <v>209</v>
      </c>
      <c r="P202" s="313">
        <f>O202*H202</f>
        <v>0</v>
      </c>
      <c r="Q202" s="313">
        <v>0</v>
      </c>
      <c r="R202" s="313">
        <f>Q202*H202</f>
        <v>0</v>
      </c>
      <c r="S202" s="313">
        <v>0</v>
      </c>
      <c r="T202" s="314">
        <f>S202*H202</f>
        <v>0</v>
      </c>
      <c r="AR202" s="315" t="s">
        <v>285</v>
      </c>
      <c r="AT202" s="315" t="s">
        <v>254</v>
      </c>
      <c r="AU202" s="315" t="s">
        <v>252</v>
      </c>
      <c r="AY202" s="228" t="s">
        <v>249</v>
      </c>
      <c r="BE202" s="316">
        <f>IF(N202="základní",J202,0)</f>
        <v>0</v>
      </c>
      <c r="BF202" s="316">
        <f>IF(N202="snížená",J202,0)</f>
        <v>0</v>
      </c>
      <c r="BG202" s="316">
        <f>IF(N202="zákl. přenesená",J202,0)</f>
        <v>0</v>
      </c>
      <c r="BH202" s="316">
        <f>IF(N202="sníž. přenesená",J202,0)</f>
        <v>0</v>
      </c>
      <c r="BI202" s="316">
        <f>IF(N202="nulová",J202,0)</f>
        <v>0</v>
      </c>
      <c r="BJ202" s="228" t="s">
        <v>252</v>
      </c>
      <c r="BK202" s="316">
        <f>ROUND(I202*H202,2)</f>
        <v>0</v>
      </c>
      <c r="BL202" s="228" t="s">
        <v>285</v>
      </c>
      <c r="BM202" s="315" t="s">
        <v>486</v>
      </c>
    </row>
    <row r="203" spans="2:65" s="237" customFormat="1">
      <c r="B203" s="238"/>
      <c r="D203" s="317" t="s">
        <v>260</v>
      </c>
      <c r="F203" s="318" t="s">
        <v>485</v>
      </c>
      <c r="I203" s="354"/>
      <c r="L203" s="238"/>
      <c r="M203" s="319"/>
      <c r="T203" s="320"/>
      <c r="AT203" s="228" t="s">
        <v>260</v>
      </c>
      <c r="AU203" s="228" t="s">
        <v>252</v>
      </c>
    </row>
    <row r="204" spans="2:65" s="237" customFormat="1" ht="29.45" customHeight="1">
      <c r="B204" s="238"/>
      <c r="C204" s="306" t="s">
        <v>487</v>
      </c>
      <c r="D204" s="306" t="s">
        <v>254</v>
      </c>
      <c r="E204" s="307" t="s">
        <v>488</v>
      </c>
      <c r="F204" s="308" t="s">
        <v>489</v>
      </c>
      <c r="G204" s="309" t="s">
        <v>104</v>
      </c>
      <c r="H204" s="310">
        <v>1</v>
      </c>
      <c r="I204" s="371"/>
      <c r="J204" s="311">
        <f>ROUND(I204*H204,2)</f>
        <v>0</v>
      </c>
      <c r="K204" s="308" t="s">
        <v>257</v>
      </c>
      <c r="L204" s="238"/>
      <c r="M204" s="372" t="s">
        <v>199</v>
      </c>
      <c r="N204" s="312" t="s">
        <v>209</v>
      </c>
      <c r="P204" s="313">
        <f>O204*H204</f>
        <v>0</v>
      </c>
      <c r="Q204" s="313">
        <v>0</v>
      </c>
      <c r="R204" s="313">
        <f>Q204*H204</f>
        <v>0</v>
      </c>
      <c r="S204" s="313">
        <v>0</v>
      </c>
      <c r="T204" s="314">
        <f>S204*H204</f>
        <v>0</v>
      </c>
      <c r="AR204" s="315" t="s">
        <v>285</v>
      </c>
      <c r="AT204" s="315" t="s">
        <v>254</v>
      </c>
      <c r="AU204" s="315" t="s">
        <v>252</v>
      </c>
      <c r="AY204" s="228" t="s">
        <v>249</v>
      </c>
      <c r="BE204" s="316">
        <f>IF(N204="základní",J204,0)</f>
        <v>0</v>
      </c>
      <c r="BF204" s="316">
        <f>IF(N204="snížená",J204,0)</f>
        <v>0</v>
      </c>
      <c r="BG204" s="316">
        <f>IF(N204="zákl. přenesená",J204,0)</f>
        <v>0</v>
      </c>
      <c r="BH204" s="316">
        <f>IF(N204="sníž. přenesená",J204,0)</f>
        <v>0</v>
      </c>
      <c r="BI204" s="316">
        <f>IF(N204="nulová",J204,0)</f>
        <v>0</v>
      </c>
      <c r="BJ204" s="228" t="s">
        <v>252</v>
      </c>
      <c r="BK204" s="316">
        <f>ROUND(I204*H204,2)</f>
        <v>0</v>
      </c>
      <c r="BL204" s="228" t="s">
        <v>285</v>
      </c>
      <c r="BM204" s="315" t="s">
        <v>490</v>
      </c>
    </row>
    <row r="205" spans="2:65" s="237" customFormat="1">
      <c r="B205" s="238"/>
      <c r="D205" s="317" t="s">
        <v>260</v>
      </c>
      <c r="F205" s="318" t="s">
        <v>491</v>
      </c>
      <c r="I205" s="354"/>
      <c r="L205" s="238"/>
      <c r="M205" s="319"/>
      <c r="T205" s="320"/>
      <c r="AT205" s="228" t="s">
        <v>260</v>
      </c>
      <c r="AU205" s="228" t="s">
        <v>252</v>
      </c>
    </row>
    <row r="206" spans="2:65" s="237" customFormat="1" ht="30.6" customHeight="1">
      <c r="B206" s="238"/>
      <c r="C206" s="306" t="s">
        <v>492</v>
      </c>
      <c r="D206" s="306" t="s">
        <v>254</v>
      </c>
      <c r="E206" s="307" t="s">
        <v>493</v>
      </c>
      <c r="F206" s="308" t="s">
        <v>494</v>
      </c>
      <c r="G206" s="309" t="s">
        <v>104</v>
      </c>
      <c r="H206" s="310">
        <v>9</v>
      </c>
      <c r="I206" s="371"/>
      <c r="J206" s="311">
        <f>ROUND(I206*H206,2)</f>
        <v>0</v>
      </c>
      <c r="K206" s="308" t="s">
        <v>257</v>
      </c>
      <c r="L206" s="238"/>
      <c r="M206" s="372" t="s">
        <v>199</v>
      </c>
      <c r="N206" s="312" t="s">
        <v>209</v>
      </c>
      <c r="P206" s="313">
        <f>O206*H206</f>
        <v>0</v>
      </c>
      <c r="Q206" s="313">
        <v>0</v>
      </c>
      <c r="R206" s="313">
        <f>Q206*H206</f>
        <v>0</v>
      </c>
      <c r="S206" s="313">
        <v>0</v>
      </c>
      <c r="T206" s="314">
        <f>S206*H206</f>
        <v>0</v>
      </c>
      <c r="AR206" s="315" t="s">
        <v>285</v>
      </c>
      <c r="AT206" s="315" t="s">
        <v>254</v>
      </c>
      <c r="AU206" s="315" t="s">
        <v>252</v>
      </c>
      <c r="AY206" s="228" t="s">
        <v>249</v>
      </c>
      <c r="BE206" s="316">
        <f>IF(N206="základní",J206,0)</f>
        <v>0</v>
      </c>
      <c r="BF206" s="316">
        <f>IF(N206="snížená",J206,0)</f>
        <v>0</v>
      </c>
      <c r="BG206" s="316">
        <f>IF(N206="zákl. přenesená",J206,0)</f>
        <v>0</v>
      </c>
      <c r="BH206" s="316">
        <f>IF(N206="sníž. přenesená",J206,0)</f>
        <v>0</v>
      </c>
      <c r="BI206" s="316">
        <f>IF(N206="nulová",J206,0)</f>
        <v>0</v>
      </c>
      <c r="BJ206" s="228" t="s">
        <v>252</v>
      </c>
      <c r="BK206" s="316">
        <f>ROUND(I206*H206,2)</f>
        <v>0</v>
      </c>
      <c r="BL206" s="228" t="s">
        <v>285</v>
      </c>
      <c r="BM206" s="315" t="s">
        <v>495</v>
      </c>
    </row>
    <row r="207" spans="2:65" s="237" customFormat="1" ht="19.5">
      <c r="B207" s="238"/>
      <c r="D207" s="317" t="s">
        <v>260</v>
      </c>
      <c r="F207" s="318" t="s">
        <v>496</v>
      </c>
      <c r="I207" s="354"/>
      <c r="L207" s="238"/>
      <c r="M207" s="319"/>
      <c r="T207" s="320"/>
      <c r="AT207" s="228" t="s">
        <v>260</v>
      </c>
      <c r="AU207" s="228" t="s">
        <v>252</v>
      </c>
    </row>
    <row r="208" spans="2:65" s="237" customFormat="1" ht="28.15" customHeight="1">
      <c r="B208" s="238"/>
      <c r="C208" s="306" t="s">
        <v>497</v>
      </c>
      <c r="D208" s="306" t="s">
        <v>254</v>
      </c>
      <c r="E208" s="307" t="s">
        <v>498</v>
      </c>
      <c r="F208" s="308" t="s">
        <v>499</v>
      </c>
      <c r="G208" s="309" t="s">
        <v>104</v>
      </c>
      <c r="H208" s="310">
        <v>2</v>
      </c>
      <c r="I208" s="371"/>
      <c r="J208" s="311">
        <f>ROUND(I208*H208,2)</f>
        <v>0</v>
      </c>
      <c r="K208" s="308" t="s">
        <v>257</v>
      </c>
      <c r="L208" s="238"/>
      <c r="M208" s="372" t="s">
        <v>199</v>
      </c>
      <c r="N208" s="312" t="s">
        <v>209</v>
      </c>
      <c r="P208" s="313">
        <f>O208*H208</f>
        <v>0</v>
      </c>
      <c r="Q208" s="313">
        <v>0</v>
      </c>
      <c r="R208" s="313">
        <f>Q208*H208</f>
        <v>0</v>
      </c>
      <c r="S208" s="313">
        <v>0</v>
      </c>
      <c r="T208" s="314">
        <f>S208*H208</f>
        <v>0</v>
      </c>
      <c r="AR208" s="315" t="s">
        <v>285</v>
      </c>
      <c r="AT208" s="315" t="s">
        <v>254</v>
      </c>
      <c r="AU208" s="315" t="s">
        <v>252</v>
      </c>
      <c r="AY208" s="228" t="s">
        <v>249</v>
      </c>
      <c r="BE208" s="316">
        <f>IF(N208="základní",J208,0)</f>
        <v>0</v>
      </c>
      <c r="BF208" s="316">
        <f>IF(N208="snížená",J208,0)</f>
        <v>0</v>
      </c>
      <c r="BG208" s="316">
        <f>IF(N208="zákl. přenesená",J208,0)</f>
        <v>0</v>
      </c>
      <c r="BH208" s="316">
        <f>IF(N208="sníž. přenesená",J208,0)</f>
        <v>0</v>
      </c>
      <c r="BI208" s="316">
        <f>IF(N208="nulová",J208,0)</f>
        <v>0</v>
      </c>
      <c r="BJ208" s="228" t="s">
        <v>252</v>
      </c>
      <c r="BK208" s="316">
        <f>ROUND(I208*H208,2)</f>
        <v>0</v>
      </c>
      <c r="BL208" s="228" t="s">
        <v>285</v>
      </c>
      <c r="BM208" s="315" t="s">
        <v>500</v>
      </c>
    </row>
    <row r="209" spans="2:65" s="237" customFormat="1" ht="19.5">
      <c r="B209" s="238"/>
      <c r="D209" s="317" t="s">
        <v>260</v>
      </c>
      <c r="F209" s="318" t="s">
        <v>501</v>
      </c>
      <c r="I209" s="354"/>
      <c r="L209" s="238"/>
      <c r="M209" s="319"/>
      <c r="T209" s="320"/>
      <c r="AT209" s="228" t="s">
        <v>260</v>
      </c>
      <c r="AU209" s="228" t="s">
        <v>252</v>
      </c>
    </row>
    <row r="210" spans="2:65" s="237" customFormat="1" ht="27" customHeight="1">
      <c r="B210" s="238"/>
      <c r="C210" s="306" t="s">
        <v>502</v>
      </c>
      <c r="D210" s="306" t="s">
        <v>254</v>
      </c>
      <c r="E210" s="307" t="s">
        <v>503</v>
      </c>
      <c r="F210" s="308" t="s">
        <v>504</v>
      </c>
      <c r="G210" s="309" t="s">
        <v>57</v>
      </c>
      <c r="H210" s="310">
        <v>1</v>
      </c>
      <c r="I210" s="371"/>
      <c r="J210" s="311">
        <f>ROUND(I210*H210,2)</f>
        <v>0</v>
      </c>
      <c r="K210" s="308" t="s">
        <v>257</v>
      </c>
      <c r="L210" s="238"/>
      <c r="M210" s="372" t="s">
        <v>199</v>
      </c>
      <c r="N210" s="312" t="s">
        <v>209</v>
      </c>
      <c r="P210" s="313">
        <f>O210*H210</f>
        <v>0</v>
      </c>
      <c r="Q210" s="313">
        <v>0</v>
      </c>
      <c r="R210" s="313">
        <f>Q210*H210</f>
        <v>0</v>
      </c>
      <c r="S210" s="313">
        <v>0</v>
      </c>
      <c r="T210" s="314">
        <f>S210*H210</f>
        <v>0</v>
      </c>
      <c r="AR210" s="315" t="s">
        <v>285</v>
      </c>
      <c r="AT210" s="315" t="s">
        <v>254</v>
      </c>
      <c r="AU210" s="315" t="s">
        <v>252</v>
      </c>
      <c r="AY210" s="228" t="s">
        <v>249</v>
      </c>
      <c r="BE210" s="316">
        <f>IF(N210="základní",J210,0)</f>
        <v>0</v>
      </c>
      <c r="BF210" s="316">
        <f>IF(N210="snížená",J210,0)</f>
        <v>0</v>
      </c>
      <c r="BG210" s="316">
        <f>IF(N210="zákl. přenesená",J210,0)</f>
        <v>0</v>
      </c>
      <c r="BH210" s="316">
        <f>IF(N210="sníž. přenesená",J210,0)</f>
        <v>0</v>
      </c>
      <c r="BI210" s="316">
        <f>IF(N210="nulová",J210,0)</f>
        <v>0</v>
      </c>
      <c r="BJ210" s="228" t="s">
        <v>252</v>
      </c>
      <c r="BK210" s="316">
        <f>ROUND(I210*H210,2)</f>
        <v>0</v>
      </c>
      <c r="BL210" s="228" t="s">
        <v>285</v>
      </c>
      <c r="BM210" s="315" t="s">
        <v>505</v>
      </c>
    </row>
    <row r="211" spans="2:65" s="237" customFormat="1" ht="19.5">
      <c r="B211" s="238"/>
      <c r="D211" s="317" t="s">
        <v>260</v>
      </c>
      <c r="F211" s="318" t="s">
        <v>506</v>
      </c>
      <c r="I211" s="354"/>
      <c r="L211" s="238"/>
      <c r="M211" s="319"/>
      <c r="T211" s="320"/>
      <c r="AT211" s="228" t="s">
        <v>260</v>
      </c>
      <c r="AU211" s="228" t="s">
        <v>252</v>
      </c>
    </row>
    <row r="212" spans="2:65" s="237" customFormat="1" ht="58.5">
      <c r="B212" s="238"/>
      <c r="D212" s="317" t="s">
        <v>321</v>
      </c>
      <c r="F212" s="321" t="s">
        <v>507</v>
      </c>
      <c r="I212" s="354"/>
      <c r="L212" s="238"/>
      <c r="M212" s="319"/>
      <c r="T212" s="320"/>
      <c r="AT212" s="228" t="s">
        <v>321</v>
      </c>
      <c r="AU212" s="228" t="s">
        <v>252</v>
      </c>
    </row>
    <row r="213" spans="2:65" s="237" customFormat="1" ht="16.5" customHeight="1">
      <c r="B213" s="238"/>
      <c r="C213" s="306" t="s">
        <v>508</v>
      </c>
      <c r="D213" s="306" t="s">
        <v>254</v>
      </c>
      <c r="E213" s="307" t="s">
        <v>509</v>
      </c>
      <c r="F213" s="308" t="s">
        <v>510</v>
      </c>
      <c r="G213" s="309" t="s">
        <v>511</v>
      </c>
      <c r="H213" s="376"/>
      <c r="I213" s="371"/>
      <c r="J213" s="311">
        <f>ROUND(I213*H213,2)</f>
        <v>0</v>
      </c>
      <c r="K213" s="308" t="s">
        <v>199</v>
      </c>
      <c r="L213" s="238"/>
      <c r="M213" s="372" t="s">
        <v>199</v>
      </c>
      <c r="N213" s="312" t="s">
        <v>209</v>
      </c>
      <c r="P213" s="313">
        <f>O213*H213</f>
        <v>0</v>
      </c>
      <c r="Q213" s="313">
        <v>0</v>
      </c>
      <c r="R213" s="313">
        <f>Q213*H213</f>
        <v>0</v>
      </c>
      <c r="S213" s="313">
        <v>0</v>
      </c>
      <c r="T213" s="314">
        <f>S213*H213</f>
        <v>0</v>
      </c>
      <c r="AR213" s="315" t="s">
        <v>274</v>
      </c>
      <c r="AT213" s="315" t="s">
        <v>254</v>
      </c>
      <c r="AU213" s="315" t="s">
        <v>252</v>
      </c>
      <c r="AY213" s="228" t="s">
        <v>249</v>
      </c>
      <c r="BE213" s="316">
        <f>IF(N213="základní",J213,0)</f>
        <v>0</v>
      </c>
      <c r="BF213" s="316">
        <f>IF(N213="snížená",J213,0)</f>
        <v>0</v>
      </c>
      <c r="BG213" s="316">
        <f>IF(N213="zákl. přenesená",J213,0)</f>
        <v>0</v>
      </c>
      <c r="BH213" s="316">
        <f>IF(N213="sníž. přenesená",J213,0)</f>
        <v>0</v>
      </c>
      <c r="BI213" s="316">
        <f>IF(N213="nulová",J213,0)</f>
        <v>0</v>
      </c>
      <c r="BJ213" s="228" t="s">
        <v>252</v>
      </c>
      <c r="BK213" s="316">
        <f>ROUND(I213*H213,2)</f>
        <v>0</v>
      </c>
      <c r="BL213" s="228" t="s">
        <v>274</v>
      </c>
      <c r="BM213" s="315" t="s">
        <v>512</v>
      </c>
    </row>
    <row r="214" spans="2:65" s="237" customFormat="1">
      <c r="B214" s="238"/>
      <c r="D214" s="317" t="s">
        <v>260</v>
      </c>
      <c r="F214" s="318" t="s">
        <v>510</v>
      </c>
      <c r="I214" s="354"/>
      <c r="L214" s="238"/>
      <c r="M214" s="319"/>
      <c r="T214" s="320"/>
      <c r="AT214" s="228" t="s">
        <v>260</v>
      </c>
      <c r="AU214" s="228" t="s">
        <v>252</v>
      </c>
    </row>
    <row r="215" spans="2:65" s="237" customFormat="1" ht="16.5" customHeight="1">
      <c r="B215" s="238"/>
      <c r="C215" s="306" t="s">
        <v>513</v>
      </c>
      <c r="D215" s="306" t="s">
        <v>254</v>
      </c>
      <c r="E215" s="307" t="s">
        <v>514</v>
      </c>
      <c r="F215" s="308" t="s">
        <v>515</v>
      </c>
      <c r="G215" s="309" t="s">
        <v>511</v>
      </c>
      <c r="H215" s="376"/>
      <c r="I215" s="371"/>
      <c r="J215" s="311">
        <f>ROUND(I215*H215,2)</f>
        <v>0</v>
      </c>
      <c r="K215" s="308" t="s">
        <v>199</v>
      </c>
      <c r="L215" s="238"/>
      <c r="M215" s="372" t="s">
        <v>199</v>
      </c>
      <c r="N215" s="312" t="s">
        <v>209</v>
      </c>
      <c r="P215" s="313">
        <f>O215*H215</f>
        <v>0</v>
      </c>
      <c r="Q215" s="313">
        <v>0</v>
      </c>
      <c r="R215" s="313">
        <f>Q215*H215</f>
        <v>0</v>
      </c>
      <c r="S215" s="313">
        <v>0</v>
      </c>
      <c r="T215" s="314">
        <f>S215*H215</f>
        <v>0</v>
      </c>
      <c r="AR215" s="315" t="s">
        <v>274</v>
      </c>
      <c r="AT215" s="315" t="s">
        <v>254</v>
      </c>
      <c r="AU215" s="315" t="s">
        <v>252</v>
      </c>
      <c r="AY215" s="228" t="s">
        <v>249</v>
      </c>
      <c r="BE215" s="316">
        <f>IF(N215="základní",J215,0)</f>
        <v>0</v>
      </c>
      <c r="BF215" s="316">
        <f>IF(N215="snížená",J215,0)</f>
        <v>0</v>
      </c>
      <c r="BG215" s="316">
        <f>IF(N215="zákl. přenesená",J215,0)</f>
        <v>0</v>
      </c>
      <c r="BH215" s="316">
        <f>IF(N215="sníž. přenesená",J215,0)</f>
        <v>0</v>
      </c>
      <c r="BI215" s="316">
        <f>IF(N215="nulová",J215,0)</f>
        <v>0</v>
      </c>
      <c r="BJ215" s="228" t="s">
        <v>252</v>
      </c>
      <c r="BK215" s="316">
        <f>ROUND(I215*H215,2)</f>
        <v>0</v>
      </c>
      <c r="BL215" s="228" t="s">
        <v>274</v>
      </c>
      <c r="BM215" s="315" t="s">
        <v>516</v>
      </c>
    </row>
    <row r="216" spans="2:65" s="237" customFormat="1">
      <c r="B216" s="238"/>
      <c r="D216" s="317" t="s">
        <v>260</v>
      </c>
      <c r="F216" s="318" t="s">
        <v>515</v>
      </c>
      <c r="I216" s="354"/>
      <c r="L216" s="238"/>
      <c r="M216" s="319"/>
      <c r="T216" s="320"/>
      <c r="AT216" s="228" t="s">
        <v>260</v>
      </c>
      <c r="AU216" s="228" t="s">
        <v>252</v>
      </c>
    </row>
    <row r="217" spans="2:65" s="294" customFormat="1" ht="22.9" customHeight="1">
      <c r="B217" s="295"/>
      <c r="D217" s="296" t="s">
        <v>244</v>
      </c>
      <c r="E217" s="304" t="s">
        <v>517</v>
      </c>
      <c r="F217" s="304" t="s">
        <v>74</v>
      </c>
      <c r="I217" s="370"/>
      <c r="J217" s="305">
        <f>BK217</f>
        <v>0</v>
      </c>
      <c r="L217" s="295"/>
      <c r="M217" s="299"/>
      <c r="P217" s="300">
        <f>SUM(P218:P237)</f>
        <v>0</v>
      </c>
      <c r="R217" s="300">
        <f>SUM(R218:R237)</f>
        <v>8.0756800000000002</v>
      </c>
      <c r="T217" s="301">
        <f>SUM(T218:T237)</f>
        <v>0</v>
      </c>
      <c r="AR217" s="296" t="s">
        <v>274</v>
      </c>
      <c r="AT217" s="302" t="s">
        <v>244</v>
      </c>
      <c r="AU217" s="302" t="s">
        <v>252</v>
      </c>
      <c r="AY217" s="296" t="s">
        <v>249</v>
      </c>
      <c r="BK217" s="303">
        <f>SUM(BK218:BK237)</f>
        <v>0</v>
      </c>
    </row>
    <row r="218" spans="2:65" s="237" customFormat="1" ht="29.45" customHeight="1">
      <c r="B218" s="238"/>
      <c r="C218" s="306" t="s">
        <v>518</v>
      </c>
      <c r="D218" s="306" t="s">
        <v>254</v>
      </c>
      <c r="E218" s="307" t="s">
        <v>519</v>
      </c>
      <c r="F218" s="308" t="s">
        <v>520</v>
      </c>
      <c r="G218" s="309" t="s">
        <v>78</v>
      </c>
      <c r="H218" s="310">
        <v>4</v>
      </c>
      <c r="I218" s="371"/>
      <c r="J218" s="311">
        <f>ROUND(I218*H218,2)</f>
        <v>0</v>
      </c>
      <c r="K218" s="308" t="s">
        <v>199</v>
      </c>
      <c r="L218" s="238"/>
      <c r="M218" s="372" t="s">
        <v>199</v>
      </c>
      <c r="N218" s="312" t="s">
        <v>209</v>
      </c>
      <c r="P218" s="313">
        <f>O218*H218</f>
        <v>0</v>
      </c>
      <c r="Q218" s="313">
        <v>0</v>
      </c>
      <c r="R218" s="313">
        <f>Q218*H218</f>
        <v>0</v>
      </c>
      <c r="S218" s="313">
        <v>0</v>
      </c>
      <c r="T218" s="314">
        <f>S218*H218</f>
        <v>0</v>
      </c>
      <c r="AR218" s="315" t="s">
        <v>274</v>
      </c>
      <c r="AT218" s="315" t="s">
        <v>254</v>
      </c>
      <c r="AU218" s="315" t="s">
        <v>177</v>
      </c>
      <c r="AY218" s="228" t="s">
        <v>249</v>
      </c>
      <c r="BE218" s="316">
        <f>IF(N218="základní",J218,0)</f>
        <v>0</v>
      </c>
      <c r="BF218" s="316">
        <f>IF(N218="snížená",J218,0)</f>
        <v>0</v>
      </c>
      <c r="BG218" s="316">
        <f>IF(N218="zákl. přenesená",J218,0)</f>
        <v>0</v>
      </c>
      <c r="BH218" s="316">
        <f>IF(N218="sníž. přenesená",J218,0)</f>
        <v>0</v>
      </c>
      <c r="BI218" s="316">
        <f>IF(N218="nulová",J218,0)</f>
        <v>0</v>
      </c>
      <c r="BJ218" s="228" t="s">
        <v>252</v>
      </c>
      <c r="BK218" s="316">
        <f>ROUND(I218*H218,2)</f>
        <v>0</v>
      </c>
      <c r="BL218" s="228" t="s">
        <v>274</v>
      </c>
      <c r="BM218" s="315" t="s">
        <v>521</v>
      </c>
    </row>
    <row r="219" spans="2:65" s="237" customFormat="1">
      <c r="B219" s="238"/>
      <c r="D219" s="317" t="s">
        <v>260</v>
      </c>
      <c r="F219" s="318" t="s">
        <v>520</v>
      </c>
      <c r="I219" s="354"/>
      <c r="L219" s="238"/>
      <c r="M219" s="319"/>
      <c r="T219" s="320"/>
      <c r="AT219" s="228" t="s">
        <v>260</v>
      </c>
      <c r="AU219" s="228" t="s">
        <v>177</v>
      </c>
    </row>
    <row r="220" spans="2:65" s="322" customFormat="1">
      <c r="B220" s="323"/>
      <c r="D220" s="317" t="s">
        <v>264</v>
      </c>
      <c r="E220" s="324" t="s">
        <v>199</v>
      </c>
      <c r="F220" s="325" t="s">
        <v>522</v>
      </c>
      <c r="H220" s="326">
        <v>4</v>
      </c>
      <c r="I220" s="373"/>
      <c r="L220" s="323"/>
      <c r="M220" s="327"/>
      <c r="T220" s="328"/>
      <c r="AT220" s="324" t="s">
        <v>264</v>
      </c>
      <c r="AU220" s="324" t="s">
        <v>177</v>
      </c>
      <c r="AV220" s="322" t="s">
        <v>177</v>
      </c>
      <c r="AW220" s="322" t="s">
        <v>266</v>
      </c>
      <c r="AX220" s="322" t="s">
        <v>252</v>
      </c>
      <c r="AY220" s="324" t="s">
        <v>249</v>
      </c>
    </row>
    <row r="221" spans="2:65" s="237" customFormat="1" ht="16.5" customHeight="1">
      <c r="B221" s="238"/>
      <c r="C221" s="329" t="s">
        <v>523</v>
      </c>
      <c r="D221" s="329" t="s">
        <v>245</v>
      </c>
      <c r="E221" s="330" t="s">
        <v>524</v>
      </c>
      <c r="F221" s="331" t="s">
        <v>525</v>
      </c>
      <c r="G221" s="332" t="s">
        <v>117</v>
      </c>
      <c r="H221" s="333">
        <v>0.54</v>
      </c>
      <c r="I221" s="374"/>
      <c r="J221" s="334">
        <f>ROUND(I221*H221,2)</f>
        <v>0</v>
      </c>
      <c r="K221" s="331" t="s">
        <v>199</v>
      </c>
      <c r="L221" s="335"/>
      <c r="M221" s="375" t="s">
        <v>199</v>
      </c>
      <c r="N221" s="336" t="s">
        <v>209</v>
      </c>
      <c r="P221" s="313">
        <f>O221*H221</f>
        <v>0</v>
      </c>
      <c r="Q221" s="313">
        <v>1</v>
      </c>
      <c r="R221" s="313">
        <f>Q221*H221</f>
        <v>0.54</v>
      </c>
      <c r="S221" s="313">
        <v>0</v>
      </c>
      <c r="T221" s="314">
        <f>S221*H221</f>
        <v>0</v>
      </c>
      <c r="AR221" s="315" t="s">
        <v>523</v>
      </c>
      <c r="AT221" s="315" t="s">
        <v>245</v>
      </c>
      <c r="AU221" s="315" t="s">
        <v>177</v>
      </c>
      <c r="AY221" s="228" t="s">
        <v>249</v>
      </c>
      <c r="BE221" s="316">
        <f>IF(N221="základní",J221,0)</f>
        <v>0</v>
      </c>
      <c r="BF221" s="316">
        <f>IF(N221="snížená",J221,0)</f>
        <v>0</v>
      </c>
      <c r="BG221" s="316">
        <f>IF(N221="zákl. přenesená",J221,0)</f>
        <v>0</v>
      </c>
      <c r="BH221" s="316">
        <f>IF(N221="sníž. přenesená",J221,0)</f>
        <v>0</v>
      </c>
      <c r="BI221" s="316">
        <f>IF(N221="nulová",J221,0)</f>
        <v>0</v>
      </c>
      <c r="BJ221" s="228" t="s">
        <v>252</v>
      </c>
      <c r="BK221" s="316">
        <f>ROUND(I221*H221,2)</f>
        <v>0</v>
      </c>
      <c r="BL221" s="228" t="s">
        <v>258</v>
      </c>
      <c r="BM221" s="315" t="s">
        <v>526</v>
      </c>
    </row>
    <row r="222" spans="2:65" s="237" customFormat="1">
      <c r="B222" s="238"/>
      <c r="D222" s="317" t="s">
        <v>260</v>
      </c>
      <c r="F222" s="318" t="s">
        <v>525</v>
      </c>
      <c r="I222" s="354"/>
      <c r="L222" s="238"/>
      <c r="M222" s="319"/>
      <c r="T222" s="320"/>
      <c r="AT222" s="228" t="s">
        <v>260</v>
      </c>
      <c r="AU222" s="228" t="s">
        <v>177</v>
      </c>
    </row>
    <row r="223" spans="2:65" s="322" customFormat="1">
      <c r="B223" s="323"/>
      <c r="D223" s="317" t="s">
        <v>264</v>
      </c>
      <c r="E223" s="324" t="s">
        <v>199</v>
      </c>
      <c r="F223" s="325" t="s">
        <v>527</v>
      </c>
      <c r="H223" s="326">
        <v>0.54</v>
      </c>
      <c r="I223" s="373"/>
      <c r="L223" s="323"/>
      <c r="M223" s="327"/>
      <c r="T223" s="328"/>
      <c r="AT223" s="324" t="s">
        <v>264</v>
      </c>
      <c r="AU223" s="324" t="s">
        <v>177</v>
      </c>
      <c r="AV223" s="322" t="s">
        <v>177</v>
      </c>
      <c r="AW223" s="322" t="s">
        <v>266</v>
      </c>
      <c r="AX223" s="322" t="s">
        <v>252</v>
      </c>
      <c r="AY223" s="324" t="s">
        <v>249</v>
      </c>
    </row>
    <row r="224" spans="2:65" s="237" customFormat="1" ht="16.5" customHeight="1">
      <c r="B224" s="238"/>
      <c r="C224" s="306" t="s">
        <v>528</v>
      </c>
      <c r="D224" s="306" t="s">
        <v>254</v>
      </c>
      <c r="E224" s="307" t="s">
        <v>529</v>
      </c>
      <c r="F224" s="308" t="s">
        <v>530</v>
      </c>
      <c r="G224" s="309" t="s">
        <v>78</v>
      </c>
      <c r="H224" s="310">
        <v>8</v>
      </c>
      <c r="I224" s="371"/>
      <c r="J224" s="311">
        <f>ROUND(I224*H224,2)</f>
        <v>0</v>
      </c>
      <c r="K224" s="308" t="s">
        <v>257</v>
      </c>
      <c r="L224" s="238"/>
      <c r="M224" s="372" t="s">
        <v>199</v>
      </c>
      <c r="N224" s="312" t="s">
        <v>209</v>
      </c>
      <c r="P224" s="313">
        <f>O224*H224</f>
        <v>0</v>
      </c>
      <c r="Q224" s="313">
        <v>0</v>
      </c>
      <c r="R224" s="313">
        <f>Q224*H224</f>
        <v>0</v>
      </c>
      <c r="S224" s="313">
        <v>0</v>
      </c>
      <c r="T224" s="314">
        <f>S224*H224</f>
        <v>0</v>
      </c>
      <c r="AR224" s="315" t="s">
        <v>274</v>
      </c>
      <c r="AT224" s="315" t="s">
        <v>254</v>
      </c>
      <c r="AU224" s="315" t="s">
        <v>177</v>
      </c>
      <c r="AY224" s="228" t="s">
        <v>249</v>
      </c>
      <c r="BE224" s="316">
        <f>IF(N224="základní",J224,0)</f>
        <v>0</v>
      </c>
      <c r="BF224" s="316">
        <f>IF(N224="snížená",J224,0)</f>
        <v>0</v>
      </c>
      <c r="BG224" s="316">
        <f>IF(N224="zákl. přenesená",J224,0)</f>
        <v>0</v>
      </c>
      <c r="BH224" s="316">
        <f>IF(N224="sníž. přenesená",J224,0)</f>
        <v>0</v>
      </c>
      <c r="BI224" s="316">
        <f>IF(N224="nulová",J224,0)</f>
        <v>0</v>
      </c>
      <c r="BJ224" s="228" t="s">
        <v>252</v>
      </c>
      <c r="BK224" s="316">
        <f>ROUND(I224*H224,2)</f>
        <v>0</v>
      </c>
      <c r="BL224" s="228" t="s">
        <v>274</v>
      </c>
      <c r="BM224" s="315" t="s">
        <v>531</v>
      </c>
    </row>
    <row r="225" spans="2:65" s="237" customFormat="1">
      <c r="B225" s="238"/>
      <c r="D225" s="317" t="s">
        <v>260</v>
      </c>
      <c r="F225" s="318" t="s">
        <v>530</v>
      </c>
      <c r="I225" s="354"/>
      <c r="L225" s="238"/>
      <c r="M225" s="319"/>
      <c r="T225" s="320"/>
      <c r="AT225" s="228" t="s">
        <v>260</v>
      </c>
      <c r="AU225" s="228" t="s">
        <v>177</v>
      </c>
    </row>
    <row r="226" spans="2:65" s="237" customFormat="1" ht="29.25">
      <c r="B226" s="238"/>
      <c r="D226" s="317" t="s">
        <v>321</v>
      </c>
      <c r="F226" s="321" t="s">
        <v>532</v>
      </c>
      <c r="I226" s="354"/>
      <c r="L226" s="238"/>
      <c r="M226" s="319"/>
      <c r="T226" s="320"/>
      <c r="AT226" s="228" t="s">
        <v>321</v>
      </c>
      <c r="AU226" s="228" t="s">
        <v>177</v>
      </c>
    </row>
    <row r="227" spans="2:65" s="322" customFormat="1">
      <c r="B227" s="323"/>
      <c r="D227" s="317" t="s">
        <v>264</v>
      </c>
      <c r="E227" s="324" t="s">
        <v>199</v>
      </c>
      <c r="F227" s="325" t="s">
        <v>533</v>
      </c>
      <c r="H227" s="326">
        <v>8</v>
      </c>
      <c r="I227" s="373"/>
      <c r="L227" s="323"/>
      <c r="M227" s="327"/>
      <c r="T227" s="328"/>
      <c r="AT227" s="324" t="s">
        <v>264</v>
      </c>
      <c r="AU227" s="324" t="s">
        <v>177</v>
      </c>
      <c r="AV227" s="322" t="s">
        <v>177</v>
      </c>
      <c r="AW227" s="322" t="s">
        <v>266</v>
      </c>
      <c r="AX227" s="322" t="s">
        <v>252</v>
      </c>
      <c r="AY227" s="324" t="s">
        <v>249</v>
      </c>
    </row>
    <row r="228" spans="2:65" s="237" customFormat="1" ht="16.5" customHeight="1">
      <c r="B228" s="238"/>
      <c r="C228" s="329" t="s">
        <v>534</v>
      </c>
      <c r="D228" s="329" t="s">
        <v>245</v>
      </c>
      <c r="E228" s="330" t="s">
        <v>535</v>
      </c>
      <c r="F228" s="331" t="s">
        <v>536</v>
      </c>
      <c r="G228" s="332" t="s">
        <v>117</v>
      </c>
      <c r="H228" s="333">
        <v>6.48</v>
      </c>
      <c r="I228" s="374"/>
      <c r="J228" s="334">
        <f>ROUND(I228*H228,2)</f>
        <v>0</v>
      </c>
      <c r="K228" s="331" t="s">
        <v>257</v>
      </c>
      <c r="L228" s="335"/>
      <c r="M228" s="375" t="s">
        <v>199</v>
      </c>
      <c r="N228" s="336" t="s">
        <v>209</v>
      </c>
      <c r="P228" s="313">
        <f>O228*H228</f>
        <v>0</v>
      </c>
      <c r="Q228" s="313">
        <v>1</v>
      </c>
      <c r="R228" s="313">
        <f>Q228*H228</f>
        <v>6.48</v>
      </c>
      <c r="S228" s="313">
        <v>0</v>
      </c>
      <c r="T228" s="314">
        <f>S228*H228</f>
        <v>0</v>
      </c>
      <c r="AR228" s="315" t="s">
        <v>319</v>
      </c>
      <c r="AT228" s="315" t="s">
        <v>245</v>
      </c>
      <c r="AU228" s="315" t="s">
        <v>177</v>
      </c>
      <c r="AY228" s="228" t="s">
        <v>249</v>
      </c>
      <c r="BE228" s="316">
        <f>IF(N228="základní",J228,0)</f>
        <v>0</v>
      </c>
      <c r="BF228" s="316">
        <f>IF(N228="snížená",J228,0)</f>
        <v>0</v>
      </c>
      <c r="BG228" s="316">
        <f>IF(N228="zákl. přenesená",J228,0)</f>
        <v>0</v>
      </c>
      <c r="BH228" s="316">
        <f>IF(N228="sníž. přenesená",J228,0)</f>
        <v>0</v>
      </c>
      <c r="BI228" s="316">
        <f>IF(N228="nulová",J228,0)</f>
        <v>0</v>
      </c>
      <c r="BJ228" s="228" t="s">
        <v>252</v>
      </c>
      <c r="BK228" s="316">
        <f>ROUND(I228*H228,2)</f>
        <v>0</v>
      </c>
      <c r="BL228" s="228" t="s">
        <v>274</v>
      </c>
      <c r="BM228" s="315" t="s">
        <v>537</v>
      </c>
    </row>
    <row r="229" spans="2:65" s="237" customFormat="1">
      <c r="B229" s="238"/>
      <c r="D229" s="317" t="s">
        <v>260</v>
      </c>
      <c r="F229" s="318" t="s">
        <v>536</v>
      </c>
      <c r="I229" s="354"/>
      <c r="L229" s="238"/>
      <c r="M229" s="319"/>
      <c r="T229" s="320"/>
      <c r="AT229" s="228" t="s">
        <v>260</v>
      </c>
      <c r="AU229" s="228" t="s">
        <v>177</v>
      </c>
    </row>
    <row r="230" spans="2:65" s="322" customFormat="1">
      <c r="B230" s="323"/>
      <c r="D230" s="317" t="s">
        <v>264</v>
      </c>
      <c r="E230" s="324" t="s">
        <v>199</v>
      </c>
      <c r="F230" s="325" t="s">
        <v>538</v>
      </c>
      <c r="H230" s="326">
        <v>6.48</v>
      </c>
      <c r="I230" s="373"/>
      <c r="L230" s="323"/>
      <c r="M230" s="327"/>
      <c r="T230" s="328"/>
      <c r="AT230" s="324" t="s">
        <v>264</v>
      </c>
      <c r="AU230" s="324" t="s">
        <v>177</v>
      </c>
      <c r="AV230" s="322" t="s">
        <v>177</v>
      </c>
      <c r="AW230" s="322" t="s">
        <v>266</v>
      </c>
      <c r="AX230" s="322" t="s">
        <v>252</v>
      </c>
      <c r="AY230" s="324" t="s">
        <v>249</v>
      </c>
    </row>
    <row r="231" spans="2:65" s="237" customFormat="1" ht="29.45" customHeight="1">
      <c r="B231" s="238"/>
      <c r="C231" s="306" t="s">
        <v>539</v>
      </c>
      <c r="D231" s="306" t="s">
        <v>254</v>
      </c>
      <c r="E231" s="307" t="s">
        <v>540</v>
      </c>
      <c r="F231" s="308" t="s">
        <v>541</v>
      </c>
      <c r="G231" s="309" t="s">
        <v>78</v>
      </c>
      <c r="H231" s="310">
        <v>4</v>
      </c>
      <c r="I231" s="371"/>
      <c r="J231" s="311">
        <f>ROUND(I231*H231,2)</f>
        <v>0</v>
      </c>
      <c r="K231" s="308" t="s">
        <v>257</v>
      </c>
      <c r="L231" s="238"/>
      <c r="M231" s="372" t="s">
        <v>199</v>
      </c>
      <c r="N231" s="312" t="s">
        <v>209</v>
      </c>
      <c r="P231" s="313">
        <f>O231*H231</f>
        <v>0</v>
      </c>
      <c r="Q231" s="313">
        <v>0.15192</v>
      </c>
      <c r="R231" s="313">
        <f>Q231*H231</f>
        <v>0.60768</v>
      </c>
      <c r="S231" s="313">
        <v>0</v>
      </c>
      <c r="T231" s="314">
        <f>S231*H231</f>
        <v>0</v>
      </c>
      <c r="AR231" s="315" t="s">
        <v>258</v>
      </c>
      <c r="AT231" s="315" t="s">
        <v>254</v>
      </c>
      <c r="AU231" s="315" t="s">
        <v>177</v>
      </c>
      <c r="AY231" s="228" t="s">
        <v>249</v>
      </c>
      <c r="BE231" s="316">
        <f>IF(N231="základní",J231,0)</f>
        <v>0</v>
      </c>
      <c r="BF231" s="316">
        <f>IF(N231="snížená",J231,0)</f>
        <v>0</v>
      </c>
      <c r="BG231" s="316">
        <f>IF(N231="zákl. přenesená",J231,0)</f>
        <v>0</v>
      </c>
      <c r="BH231" s="316">
        <f>IF(N231="sníž. přenesená",J231,0)</f>
        <v>0</v>
      </c>
      <c r="BI231" s="316">
        <f>IF(N231="nulová",J231,0)</f>
        <v>0</v>
      </c>
      <c r="BJ231" s="228" t="s">
        <v>252</v>
      </c>
      <c r="BK231" s="316">
        <f>ROUND(I231*H231,2)</f>
        <v>0</v>
      </c>
      <c r="BL231" s="228" t="s">
        <v>258</v>
      </c>
      <c r="BM231" s="315" t="s">
        <v>542</v>
      </c>
    </row>
    <row r="232" spans="2:65" s="237" customFormat="1" ht="29.25">
      <c r="B232" s="238"/>
      <c r="D232" s="317" t="s">
        <v>260</v>
      </c>
      <c r="F232" s="318" t="s">
        <v>543</v>
      </c>
      <c r="I232" s="354"/>
      <c r="L232" s="238"/>
      <c r="M232" s="319"/>
      <c r="T232" s="320"/>
      <c r="AT232" s="228" t="s">
        <v>260</v>
      </c>
      <c r="AU232" s="228" t="s">
        <v>177</v>
      </c>
    </row>
    <row r="233" spans="2:65" s="237" customFormat="1" ht="117">
      <c r="B233" s="238"/>
      <c r="D233" s="317" t="s">
        <v>262</v>
      </c>
      <c r="F233" s="321" t="s">
        <v>544</v>
      </c>
      <c r="I233" s="354"/>
      <c r="L233" s="238"/>
      <c r="M233" s="319"/>
      <c r="T233" s="320"/>
      <c r="AT233" s="228" t="s">
        <v>262</v>
      </c>
      <c r="AU233" s="228" t="s">
        <v>177</v>
      </c>
    </row>
    <row r="234" spans="2:65" s="322" customFormat="1">
      <c r="B234" s="323"/>
      <c r="D234" s="317" t="s">
        <v>264</v>
      </c>
      <c r="E234" s="324" t="s">
        <v>199</v>
      </c>
      <c r="F234" s="325" t="s">
        <v>522</v>
      </c>
      <c r="H234" s="326">
        <v>4</v>
      </c>
      <c r="I234" s="373"/>
      <c r="L234" s="323"/>
      <c r="M234" s="327"/>
      <c r="T234" s="328"/>
      <c r="AT234" s="324" t="s">
        <v>264</v>
      </c>
      <c r="AU234" s="324" t="s">
        <v>177</v>
      </c>
      <c r="AV234" s="322" t="s">
        <v>177</v>
      </c>
      <c r="AW234" s="322" t="s">
        <v>266</v>
      </c>
      <c r="AX234" s="322" t="s">
        <v>252</v>
      </c>
      <c r="AY234" s="324" t="s">
        <v>249</v>
      </c>
    </row>
    <row r="235" spans="2:65" s="237" customFormat="1" ht="27.6" customHeight="1">
      <c r="B235" s="238"/>
      <c r="C235" s="329" t="s">
        <v>545</v>
      </c>
      <c r="D235" s="329" t="s">
        <v>245</v>
      </c>
      <c r="E235" s="330" t="s">
        <v>546</v>
      </c>
      <c r="F235" s="331" t="s">
        <v>547</v>
      </c>
      <c r="G235" s="332" t="s">
        <v>117</v>
      </c>
      <c r="H235" s="333">
        <v>0.44800000000000001</v>
      </c>
      <c r="I235" s="374"/>
      <c r="J235" s="334">
        <f>ROUND(I235*H235,2)</f>
        <v>0</v>
      </c>
      <c r="K235" s="331" t="s">
        <v>257</v>
      </c>
      <c r="L235" s="335"/>
      <c r="M235" s="375" t="s">
        <v>199</v>
      </c>
      <c r="N235" s="336" t="s">
        <v>209</v>
      </c>
      <c r="P235" s="313">
        <f>O235*H235</f>
        <v>0</v>
      </c>
      <c r="Q235" s="313">
        <v>1</v>
      </c>
      <c r="R235" s="313">
        <f>Q235*H235</f>
        <v>0.44800000000000001</v>
      </c>
      <c r="S235" s="313">
        <v>0</v>
      </c>
      <c r="T235" s="314">
        <f>S235*H235</f>
        <v>0</v>
      </c>
      <c r="AR235" s="315" t="s">
        <v>270</v>
      </c>
      <c r="AT235" s="315" t="s">
        <v>245</v>
      </c>
      <c r="AU235" s="315" t="s">
        <v>177</v>
      </c>
      <c r="AY235" s="228" t="s">
        <v>249</v>
      </c>
      <c r="BE235" s="316">
        <f>IF(N235="základní",J235,0)</f>
        <v>0</v>
      </c>
      <c r="BF235" s="316">
        <f>IF(N235="snížená",J235,0)</f>
        <v>0</v>
      </c>
      <c r="BG235" s="316">
        <f>IF(N235="zákl. přenesená",J235,0)</f>
        <v>0</v>
      </c>
      <c r="BH235" s="316">
        <f>IF(N235="sníž. přenesená",J235,0)</f>
        <v>0</v>
      </c>
      <c r="BI235" s="316">
        <f>IF(N235="nulová",J235,0)</f>
        <v>0</v>
      </c>
      <c r="BJ235" s="228" t="s">
        <v>252</v>
      </c>
      <c r="BK235" s="316">
        <f>ROUND(I235*H235,2)</f>
        <v>0</v>
      </c>
      <c r="BL235" s="228" t="s">
        <v>270</v>
      </c>
      <c r="BM235" s="315" t="s">
        <v>548</v>
      </c>
    </row>
    <row r="236" spans="2:65" s="237" customFormat="1">
      <c r="B236" s="238"/>
      <c r="D236" s="317" t="s">
        <v>260</v>
      </c>
      <c r="F236" s="318" t="s">
        <v>547</v>
      </c>
      <c r="I236" s="354"/>
      <c r="L236" s="238"/>
      <c r="M236" s="319"/>
      <c r="T236" s="320"/>
      <c r="AT236" s="228" t="s">
        <v>260</v>
      </c>
      <c r="AU236" s="228" t="s">
        <v>177</v>
      </c>
    </row>
    <row r="237" spans="2:65" s="322" customFormat="1">
      <c r="B237" s="323"/>
      <c r="D237" s="317" t="s">
        <v>264</v>
      </c>
      <c r="E237" s="324" t="s">
        <v>199</v>
      </c>
      <c r="F237" s="325" t="s">
        <v>549</v>
      </c>
      <c r="H237" s="326">
        <v>0.44800000000000001</v>
      </c>
      <c r="I237" s="373"/>
      <c r="L237" s="323"/>
      <c r="M237" s="327"/>
      <c r="T237" s="328"/>
      <c r="AT237" s="324" t="s">
        <v>264</v>
      </c>
      <c r="AU237" s="324" t="s">
        <v>177</v>
      </c>
      <c r="AV237" s="322" t="s">
        <v>177</v>
      </c>
      <c r="AW237" s="322" t="s">
        <v>266</v>
      </c>
      <c r="AX237" s="322" t="s">
        <v>252</v>
      </c>
      <c r="AY237" s="324" t="s">
        <v>249</v>
      </c>
    </row>
    <row r="238" spans="2:65" s="294" customFormat="1" ht="22.9" customHeight="1">
      <c r="B238" s="295"/>
      <c r="D238" s="296" t="s">
        <v>244</v>
      </c>
      <c r="E238" s="304" t="s">
        <v>252</v>
      </c>
      <c r="F238" s="304" t="s">
        <v>550</v>
      </c>
      <c r="I238" s="370"/>
      <c r="J238" s="305">
        <f>BK238</f>
        <v>0</v>
      </c>
      <c r="L238" s="295"/>
      <c r="M238" s="299"/>
      <c r="P238" s="300">
        <f>SUM(P239:P278)</f>
        <v>0</v>
      </c>
      <c r="R238" s="300">
        <f>SUM(R239:R278)</f>
        <v>0.39334999999999998</v>
      </c>
      <c r="T238" s="301">
        <f>SUM(T239:T278)</f>
        <v>0</v>
      </c>
      <c r="AR238" s="296" t="s">
        <v>274</v>
      </c>
      <c r="AT238" s="302" t="s">
        <v>244</v>
      </c>
      <c r="AU238" s="302" t="s">
        <v>252</v>
      </c>
      <c r="AY238" s="296" t="s">
        <v>249</v>
      </c>
      <c r="BK238" s="303">
        <f>SUM(BK239:BK278)</f>
        <v>0</v>
      </c>
    </row>
    <row r="239" spans="2:65" s="237" customFormat="1" ht="28.15" customHeight="1">
      <c r="B239" s="238"/>
      <c r="C239" s="306" t="s">
        <v>551</v>
      </c>
      <c r="D239" s="306" t="s">
        <v>254</v>
      </c>
      <c r="E239" s="307" t="s">
        <v>552</v>
      </c>
      <c r="F239" s="308" t="s">
        <v>553</v>
      </c>
      <c r="G239" s="309" t="s">
        <v>104</v>
      </c>
      <c r="H239" s="310">
        <v>4</v>
      </c>
      <c r="I239" s="371"/>
      <c r="J239" s="311">
        <f>ROUND(I239*H239,2)</f>
        <v>0</v>
      </c>
      <c r="K239" s="308" t="s">
        <v>257</v>
      </c>
      <c r="L239" s="238"/>
      <c r="M239" s="372" t="s">
        <v>199</v>
      </c>
      <c r="N239" s="312" t="s">
        <v>209</v>
      </c>
      <c r="P239" s="313">
        <f>O239*H239</f>
        <v>0</v>
      </c>
      <c r="Q239" s="313">
        <v>6.4999999999999997E-4</v>
      </c>
      <c r="R239" s="313">
        <f>Q239*H239</f>
        <v>2.5999999999999999E-3</v>
      </c>
      <c r="S239" s="313">
        <v>0</v>
      </c>
      <c r="T239" s="314">
        <f>S239*H239</f>
        <v>0</v>
      </c>
      <c r="AR239" s="315" t="s">
        <v>285</v>
      </c>
      <c r="AT239" s="315" t="s">
        <v>254</v>
      </c>
      <c r="AU239" s="315" t="s">
        <v>177</v>
      </c>
      <c r="AY239" s="228" t="s">
        <v>249</v>
      </c>
      <c r="BE239" s="316">
        <f>IF(N239="základní",J239,0)</f>
        <v>0</v>
      </c>
      <c r="BF239" s="316">
        <f>IF(N239="snížená",J239,0)</f>
        <v>0</v>
      </c>
      <c r="BG239" s="316">
        <f>IF(N239="zákl. přenesená",J239,0)</f>
        <v>0</v>
      </c>
      <c r="BH239" s="316">
        <f>IF(N239="sníž. přenesená",J239,0)</f>
        <v>0</v>
      </c>
      <c r="BI239" s="316">
        <f>IF(N239="nulová",J239,0)</f>
        <v>0</v>
      </c>
      <c r="BJ239" s="228" t="s">
        <v>252</v>
      </c>
      <c r="BK239" s="316">
        <f>ROUND(I239*H239,2)</f>
        <v>0</v>
      </c>
      <c r="BL239" s="228" t="s">
        <v>285</v>
      </c>
      <c r="BM239" s="315" t="s">
        <v>554</v>
      </c>
    </row>
    <row r="240" spans="2:65" s="237" customFormat="1" ht="19.5">
      <c r="B240" s="238"/>
      <c r="D240" s="317" t="s">
        <v>260</v>
      </c>
      <c r="F240" s="318" t="s">
        <v>555</v>
      </c>
      <c r="I240" s="354"/>
      <c r="L240" s="238"/>
      <c r="M240" s="319"/>
      <c r="T240" s="320"/>
      <c r="AT240" s="228" t="s">
        <v>260</v>
      </c>
      <c r="AU240" s="228" t="s">
        <v>177</v>
      </c>
    </row>
    <row r="241" spans="2:65" s="237" customFormat="1" ht="146.25">
      <c r="B241" s="238"/>
      <c r="D241" s="317" t="s">
        <v>262</v>
      </c>
      <c r="F241" s="321" t="s">
        <v>556</v>
      </c>
      <c r="I241" s="354"/>
      <c r="L241" s="238"/>
      <c r="M241" s="319"/>
      <c r="T241" s="320"/>
      <c r="AT241" s="228" t="s">
        <v>262</v>
      </c>
      <c r="AU241" s="228" t="s">
        <v>177</v>
      </c>
    </row>
    <row r="242" spans="2:65" s="237" customFormat="1" ht="27.6" customHeight="1">
      <c r="B242" s="238"/>
      <c r="C242" s="306" t="s">
        <v>557</v>
      </c>
      <c r="D242" s="306" t="s">
        <v>254</v>
      </c>
      <c r="E242" s="307" t="s">
        <v>558</v>
      </c>
      <c r="F242" s="308" t="s">
        <v>559</v>
      </c>
      <c r="G242" s="309" t="s">
        <v>104</v>
      </c>
      <c r="H242" s="310">
        <v>4</v>
      </c>
      <c r="I242" s="371"/>
      <c r="J242" s="311">
        <f>ROUND(I242*H242,2)</f>
        <v>0</v>
      </c>
      <c r="K242" s="308" t="s">
        <v>257</v>
      </c>
      <c r="L242" s="238"/>
      <c r="M242" s="372" t="s">
        <v>199</v>
      </c>
      <c r="N242" s="312" t="s">
        <v>209</v>
      </c>
      <c r="P242" s="313">
        <f>O242*H242</f>
        <v>0</v>
      </c>
      <c r="Q242" s="313">
        <v>0</v>
      </c>
      <c r="R242" s="313">
        <f>Q242*H242</f>
        <v>0</v>
      </c>
      <c r="S242" s="313">
        <v>0</v>
      </c>
      <c r="T242" s="314">
        <f>S242*H242</f>
        <v>0</v>
      </c>
      <c r="AR242" s="315" t="s">
        <v>285</v>
      </c>
      <c r="AT242" s="315" t="s">
        <v>254</v>
      </c>
      <c r="AU242" s="315" t="s">
        <v>177</v>
      </c>
      <c r="AY242" s="228" t="s">
        <v>249</v>
      </c>
      <c r="BE242" s="316">
        <f>IF(N242="základní",J242,0)</f>
        <v>0</v>
      </c>
      <c r="BF242" s="316">
        <f>IF(N242="snížená",J242,0)</f>
        <v>0</v>
      </c>
      <c r="BG242" s="316">
        <f>IF(N242="zákl. přenesená",J242,0)</f>
        <v>0</v>
      </c>
      <c r="BH242" s="316">
        <f>IF(N242="sníž. přenesená",J242,0)</f>
        <v>0</v>
      </c>
      <c r="BI242" s="316">
        <f>IF(N242="nulová",J242,0)</f>
        <v>0</v>
      </c>
      <c r="BJ242" s="228" t="s">
        <v>252</v>
      </c>
      <c r="BK242" s="316">
        <f>ROUND(I242*H242,2)</f>
        <v>0</v>
      </c>
      <c r="BL242" s="228" t="s">
        <v>285</v>
      </c>
      <c r="BM242" s="315" t="s">
        <v>560</v>
      </c>
    </row>
    <row r="243" spans="2:65" s="237" customFormat="1" ht="19.5">
      <c r="B243" s="238"/>
      <c r="D243" s="317" t="s">
        <v>260</v>
      </c>
      <c r="F243" s="318" t="s">
        <v>561</v>
      </c>
      <c r="I243" s="354"/>
      <c r="L243" s="238"/>
      <c r="M243" s="319"/>
      <c r="T243" s="320"/>
      <c r="AT243" s="228" t="s">
        <v>260</v>
      </c>
      <c r="AU243" s="228" t="s">
        <v>177</v>
      </c>
    </row>
    <row r="244" spans="2:65" s="237" customFormat="1" ht="146.25">
      <c r="B244" s="238"/>
      <c r="D244" s="317" t="s">
        <v>262</v>
      </c>
      <c r="F244" s="321" t="s">
        <v>556</v>
      </c>
      <c r="I244" s="354"/>
      <c r="L244" s="238"/>
      <c r="M244" s="319"/>
      <c r="T244" s="320"/>
      <c r="AT244" s="228" t="s">
        <v>262</v>
      </c>
      <c r="AU244" s="228" t="s">
        <v>177</v>
      </c>
    </row>
    <row r="245" spans="2:65" s="237" customFormat="1" ht="26.45" customHeight="1">
      <c r="B245" s="238"/>
      <c r="C245" s="329" t="s">
        <v>562</v>
      </c>
      <c r="D245" s="329" t="s">
        <v>245</v>
      </c>
      <c r="E245" s="330" t="s">
        <v>563</v>
      </c>
      <c r="F245" s="331" t="s">
        <v>564</v>
      </c>
      <c r="G245" s="332" t="s">
        <v>104</v>
      </c>
      <c r="H245" s="333">
        <v>28</v>
      </c>
      <c r="I245" s="374"/>
      <c r="J245" s="334">
        <f>ROUND(I245*H245,2)</f>
        <v>0</v>
      </c>
      <c r="K245" s="331" t="s">
        <v>257</v>
      </c>
      <c r="L245" s="335"/>
      <c r="M245" s="375" t="s">
        <v>199</v>
      </c>
      <c r="N245" s="336" t="s">
        <v>209</v>
      </c>
      <c r="P245" s="313">
        <f>O245*H245</f>
        <v>0</v>
      </c>
      <c r="Q245" s="313">
        <v>0</v>
      </c>
      <c r="R245" s="313">
        <f>Q245*H245</f>
        <v>0</v>
      </c>
      <c r="S245" s="313">
        <v>0</v>
      </c>
      <c r="T245" s="314">
        <f>S245*H245</f>
        <v>0</v>
      </c>
      <c r="AR245" s="315" t="s">
        <v>285</v>
      </c>
      <c r="AT245" s="315" t="s">
        <v>245</v>
      </c>
      <c r="AU245" s="315" t="s">
        <v>177</v>
      </c>
      <c r="AY245" s="228" t="s">
        <v>249</v>
      </c>
      <c r="BE245" s="316">
        <f>IF(N245="základní",J245,0)</f>
        <v>0</v>
      </c>
      <c r="BF245" s="316">
        <f>IF(N245="snížená",J245,0)</f>
        <v>0</v>
      </c>
      <c r="BG245" s="316">
        <f>IF(N245="zákl. přenesená",J245,0)</f>
        <v>0</v>
      </c>
      <c r="BH245" s="316">
        <f>IF(N245="sníž. přenesená",J245,0)</f>
        <v>0</v>
      </c>
      <c r="BI245" s="316">
        <f>IF(N245="nulová",J245,0)</f>
        <v>0</v>
      </c>
      <c r="BJ245" s="228" t="s">
        <v>252</v>
      </c>
      <c r="BK245" s="316">
        <f>ROUND(I245*H245,2)</f>
        <v>0</v>
      </c>
      <c r="BL245" s="228" t="s">
        <v>285</v>
      </c>
      <c r="BM245" s="315" t="s">
        <v>565</v>
      </c>
    </row>
    <row r="246" spans="2:65" s="237" customFormat="1" ht="19.5">
      <c r="B246" s="238"/>
      <c r="D246" s="317" t="s">
        <v>260</v>
      </c>
      <c r="F246" s="318" t="s">
        <v>564</v>
      </c>
      <c r="I246" s="354"/>
      <c r="L246" s="238"/>
      <c r="M246" s="319"/>
      <c r="T246" s="320"/>
      <c r="AT246" s="228" t="s">
        <v>260</v>
      </c>
      <c r="AU246" s="228" t="s">
        <v>177</v>
      </c>
    </row>
    <row r="247" spans="2:65" s="237" customFormat="1" ht="27.6" customHeight="1">
      <c r="B247" s="238"/>
      <c r="C247" s="306" t="s">
        <v>566</v>
      </c>
      <c r="D247" s="306" t="s">
        <v>254</v>
      </c>
      <c r="E247" s="307" t="s">
        <v>567</v>
      </c>
      <c r="F247" s="308" t="s">
        <v>568</v>
      </c>
      <c r="G247" s="309" t="s">
        <v>81</v>
      </c>
      <c r="H247" s="310">
        <v>105</v>
      </c>
      <c r="I247" s="371"/>
      <c r="J247" s="311">
        <f>ROUND(I247*H247,2)</f>
        <v>0</v>
      </c>
      <c r="K247" s="308" t="s">
        <v>257</v>
      </c>
      <c r="L247" s="238"/>
      <c r="M247" s="372" t="s">
        <v>199</v>
      </c>
      <c r="N247" s="312" t="s">
        <v>209</v>
      </c>
      <c r="P247" s="313">
        <f>O247*H247</f>
        <v>0</v>
      </c>
      <c r="Q247" s="313">
        <v>1.4999999999999999E-4</v>
      </c>
      <c r="R247" s="313">
        <f>Q247*H247</f>
        <v>1.575E-2</v>
      </c>
      <c r="S247" s="313">
        <v>0</v>
      </c>
      <c r="T247" s="314">
        <f>S247*H247</f>
        <v>0</v>
      </c>
      <c r="AR247" s="315" t="s">
        <v>569</v>
      </c>
      <c r="AT247" s="315" t="s">
        <v>254</v>
      </c>
      <c r="AU247" s="315" t="s">
        <v>177</v>
      </c>
      <c r="AY247" s="228" t="s">
        <v>249</v>
      </c>
      <c r="BE247" s="316">
        <f>IF(N247="základní",J247,0)</f>
        <v>0</v>
      </c>
      <c r="BF247" s="316">
        <f>IF(N247="snížená",J247,0)</f>
        <v>0</v>
      </c>
      <c r="BG247" s="316">
        <f>IF(N247="zákl. přenesená",J247,0)</f>
        <v>0</v>
      </c>
      <c r="BH247" s="316">
        <f>IF(N247="sníž. přenesená",J247,0)</f>
        <v>0</v>
      </c>
      <c r="BI247" s="316">
        <f>IF(N247="nulová",J247,0)</f>
        <v>0</v>
      </c>
      <c r="BJ247" s="228" t="s">
        <v>252</v>
      </c>
      <c r="BK247" s="316">
        <f>ROUND(I247*H247,2)</f>
        <v>0</v>
      </c>
      <c r="BL247" s="228" t="s">
        <v>569</v>
      </c>
      <c r="BM247" s="315" t="s">
        <v>570</v>
      </c>
    </row>
    <row r="248" spans="2:65" s="237" customFormat="1" ht="19.5">
      <c r="B248" s="238"/>
      <c r="D248" s="317" t="s">
        <v>260</v>
      </c>
      <c r="F248" s="318" t="s">
        <v>571</v>
      </c>
      <c r="I248" s="354"/>
      <c r="L248" s="238"/>
      <c r="M248" s="319"/>
      <c r="T248" s="320"/>
      <c r="AT248" s="228" t="s">
        <v>260</v>
      </c>
      <c r="AU248" s="228" t="s">
        <v>177</v>
      </c>
    </row>
    <row r="249" spans="2:65" s="237" customFormat="1" ht="146.25">
      <c r="B249" s="238"/>
      <c r="D249" s="317" t="s">
        <v>262</v>
      </c>
      <c r="F249" s="321" t="s">
        <v>556</v>
      </c>
      <c r="I249" s="354"/>
      <c r="L249" s="238"/>
      <c r="M249" s="319"/>
      <c r="T249" s="320"/>
      <c r="AT249" s="228" t="s">
        <v>262</v>
      </c>
      <c r="AU249" s="228" t="s">
        <v>177</v>
      </c>
    </row>
    <row r="250" spans="2:65" s="237" customFormat="1" ht="27.6" customHeight="1">
      <c r="B250" s="238"/>
      <c r="C250" s="306" t="s">
        <v>572</v>
      </c>
      <c r="D250" s="306" t="s">
        <v>254</v>
      </c>
      <c r="E250" s="307" t="s">
        <v>573</v>
      </c>
      <c r="F250" s="308" t="s">
        <v>574</v>
      </c>
      <c r="G250" s="309" t="s">
        <v>81</v>
      </c>
      <c r="H250" s="310">
        <v>105</v>
      </c>
      <c r="I250" s="371"/>
      <c r="J250" s="311">
        <f>ROUND(I250*H250,2)</f>
        <v>0</v>
      </c>
      <c r="K250" s="308" t="s">
        <v>257</v>
      </c>
      <c r="L250" s="238"/>
      <c r="M250" s="372" t="s">
        <v>199</v>
      </c>
      <c r="N250" s="312" t="s">
        <v>209</v>
      </c>
      <c r="P250" s="313">
        <f>O250*H250</f>
        <v>0</v>
      </c>
      <c r="Q250" s="313">
        <v>0</v>
      </c>
      <c r="R250" s="313">
        <f>Q250*H250</f>
        <v>0</v>
      </c>
      <c r="S250" s="313">
        <v>0</v>
      </c>
      <c r="T250" s="314">
        <f>S250*H250</f>
        <v>0</v>
      </c>
      <c r="AR250" s="315" t="s">
        <v>285</v>
      </c>
      <c r="AT250" s="315" t="s">
        <v>254</v>
      </c>
      <c r="AU250" s="315" t="s">
        <v>177</v>
      </c>
      <c r="AY250" s="228" t="s">
        <v>249</v>
      </c>
      <c r="BE250" s="316">
        <f>IF(N250="základní",J250,0)</f>
        <v>0</v>
      </c>
      <c r="BF250" s="316">
        <f>IF(N250="snížená",J250,0)</f>
        <v>0</v>
      </c>
      <c r="BG250" s="316">
        <f>IF(N250="zákl. přenesená",J250,0)</f>
        <v>0</v>
      </c>
      <c r="BH250" s="316">
        <f>IF(N250="sníž. přenesená",J250,0)</f>
        <v>0</v>
      </c>
      <c r="BI250" s="316">
        <f>IF(N250="nulová",J250,0)</f>
        <v>0</v>
      </c>
      <c r="BJ250" s="228" t="s">
        <v>252</v>
      </c>
      <c r="BK250" s="316">
        <f>ROUND(I250*H250,2)</f>
        <v>0</v>
      </c>
      <c r="BL250" s="228" t="s">
        <v>285</v>
      </c>
      <c r="BM250" s="315" t="s">
        <v>575</v>
      </c>
    </row>
    <row r="251" spans="2:65" s="237" customFormat="1" ht="19.5">
      <c r="B251" s="238"/>
      <c r="D251" s="317" t="s">
        <v>260</v>
      </c>
      <c r="F251" s="318" t="s">
        <v>576</v>
      </c>
      <c r="I251" s="354"/>
      <c r="L251" s="238"/>
      <c r="M251" s="319"/>
      <c r="T251" s="320"/>
      <c r="AT251" s="228" t="s">
        <v>260</v>
      </c>
      <c r="AU251" s="228" t="s">
        <v>177</v>
      </c>
    </row>
    <row r="252" spans="2:65" s="237" customFormat="1" ht="146.25">
      <c r="B252" s="238"/>
      <c r="D252" s="317" t="s">
        <v>262</v>
      </c>
      <c r="F252" s="321" t="s">
        <v>556</v>
      </c>
      <c r="I252" s="354"/>
      <c r="L252" s="238"/>
      <c r="M252" s="319"/>
      <c r="T252" s="320"/>
      <c r="AT252" s="228" t="s">
        <v>262</v>
      </c>
      <c r="AU252" s="228" t="s">
        <v>177</v>
      </c>
    </row>
    <row r="253" spans="2:65" s="237" customFormat="1" ht="28.15" customHeight="1">
      <c r="B253" s="238"/>
      <c r="C253" s="329" t="s">
        <v>577</v>
      </c>
      <c r="D253" s="329" t="s">
        <v>245</v>
      </c>
      <c r="E253" s="330" t="s">
        <v>578</v>
      </c>
      <c r="F253" s="331" t="s">
        <v>579</v>
      </c>
      <c r="G253" s="332" t="s">
        <v>104</v>
      </c>
      <c r="H253" s="333">
        <v>30</v>
      </c>
      <c r="I253" s="374"/>
      <c r="J253" s="334">
        <f>ROUND(I253*H253,2)</f>
        <v>0</v>
      </c>
      <c r="K253" s="331" t="s">
        <v>257</v>
      </c>
      <c r="L253" s="335"/>
      <c r="M253" s="375" t="s">
        <v>199</v>
      </c>
      <c r="N253" s="336" t="s">
        <v>209</v>
      </c>
      <c r="P253" s="313">
        <f>O253*H253</f>
        <v>0</v>
      </c>
      <c r="Q253" s="313">
        <v>1.2500000000000001E-2</v>
      </c>
      <c r="R253" s="313">
        <f>Q253*H253</f>
        <v>0.375</v>
      </c>
      <c r="S253" s="313">
        <v>0</v>
      </c>
      <c r="T253" s="314">
        <f>S253*H253</f>
        <v>0</v>
      </c>
      <c r="AR253" s="315" t="s">
        <v>285</v>
      </c>
      <c r="AT253" s="315" t="s">
        <v>245</v>
      </c>
      <c r="AU253" s="315" t="s">
        <v>177</v>
      </c>
      <c r="AY253" s="228" t="s">
        <v>249</v>
      </c>
      <c r="BE253" s="316">
        <f>IF(N253="základní",J253,0)</f>
        <v>0</v>
      </c>
      <c r="BF253" s="316">
        <f>IF(N253="snížená",J253,0)</f>
        <v>0</v>
      </c>
      <c r="BG253" s="316">
        <f>IF(N253="zákl. přenesená",J253,0)</f>
        <v>0</v>
      </c>
      <c r="BH253" s="316">
        <f>IF(N253="sníž. přenesená",J253,0)</f>
        <v>0</v>
      </c>
      <c r="BI253" s="316">
        <f>IF(N253="nulová",J253,0)</f>
        <v>0</v>
      </c>
      <c r="BJ253" s="228" t="s">
        <v>252</v>
      </c>
      <c r="BK253" s="316">
        <f>ROUND(I253*H253,2)</f>
        <v>0</v>
      </c>
      <c r="BL253" s="228" t="s">
        <v>285</v>
      </c>
      <c r="BM253" s="315" t="s">
        <v>580</v>
      </c>
    </row>
    <row r="254" spans="2:65" s="237" customFormat="1" ht="19.5">
      <c r="B254" s="238"/>
      <c r="D254" s="317" t="s">
        <v>260</v>
      </c>
      <c r="F254" s="318" t="s">
        <v>579</v>
      </c>
      <c r="I254" s="354"/>
      <c r="L254" s="238"/>
      <c r="M254" s="319"/>
      <c r="T254" s="320"/>
      <c r="AT254" s="228" t="s">
        <v>260</v>
      </c>
      <c r="AU254" s="228" t="s">
        <v>177</v>
      </c>
    </row>
    <row r="255" spans="2:65" s="237" customFormat="1" ht="27.6" customHeight="1">
      <c r="B255" s="238"/>
      <c r="C255" s="306" t="s">
        <v>517</v>
      </c>
      <c r="D255" s="306" t="s">
        <v>254</v>
      </c>
      <c r="E255" s="307" t="s">
        <v>581</v>
      </c>
      <c r="F255" s="308" t="s">
        <v>582</v>
      </c>
      <c r="G255" s="309" t="s">
        <v>583</v>
      </c>
      <c r="H255" s="310">
        <v>16.2</v>
      </c>
      <c r="I255" s="371"/>
      <c r="J255" s="311">
        <f>ROUND(I255*H255,2)</f>
        <v>0</v>
      </c>
      <c r="K255" s="308" t="s">
        <v>257</v>
      </c>
      <c r="L255" s="238"/>
      <c r="M255" s="372" t="s">
        <v>199</v>
      </c>
      <c r="N255" s="312" t="s">
        <v>209</v>
      </c>
      <c r="P255" s="313">
        <f>O255*H255</f>
        <v>0</v>
      </c>
      <c r="Q255" s="313">
        <v>0</v>
      </c>
      <c r="R255" s="313">
        <f>Q255*H255</f>
        <v>0</v>
      </c>
      <c r="S255" s="313">
        <v>0</v>
      </c>
      <c r="T255" s="314">
        <f>S255*H255</f>
        <v>0</v>
      </c>
      <c r="AR255" s="315" t="s">
        <v>274</v>
      </c>
      <c r="AT255" s="315" t="s">
        <v>254</v>
      </c>
      <c r="AU255" s="315" t="s">
        <v>177</v>
      </c>
      <c r="AY255" s="228" t="s">
        <v>249</v>
      </c>
      <c r="BE255" s="316">
        <f>IF(N255="základní",J255,0)</f>
        <v>0</v>
      </c>
      <c r="BF255" s="316">
        <f>IF(N255="snížená",J255,0)</f>
        <v>0</v>
      </c>
      <c r="BG255" s="316">
        <f>IF(N255="zákl. přenesená",J255,0)</f>
        <v>0</v>
      </c>
      <c r="BH255" s="316">
        <f>IF(N255="sníž. přenesená",J255,0)</f>
        <v>0</v>
      </c>
      <c r="BI255" s="316">
        <f>IF(N255="nulová",J255,0)</f>
        <v>0</v>
      </c>
      <c r="BJ255" s="228" t="s">
        <v>252</v>
      </c>
      <c r="BK255" s="316">
        <f>ROUND(I255*H255,2)</f>
        <v>0</v>
      </c>
      <c r="BL255" s="228" t="s">
        <v>274</v>
      </c>
      <c r="BM255" s="315" t="s">
        <v>584</v>
      </c>
    </row>
    <row r="256" spans="2:65" s="237" customFormat="1" ht="29.25">
      <c r="B256" s="238"/>
      <c r="D256" s="317" t="s">
        <v>260</v>
      </c>
      <c r="F256" s="318" t="s">
        <v>585</v>
      </c>
      <c r="I256" s="354"/>
      <c r="L256" s="238"/>
      <c r="M256" s="319"/>
      <c r="T256" s="320"/>
      <c r="AT256" s="228" t="s">
        <v>260</v>
      </c>
      <c r="AU256" s="228" t="s">
        <v>177</v>
      </c>
    </row>
    <row r="257" spans="2:65" s="237" customFormat="1" ht="409.5">
      <c r="B257" s="238"/>
      <c r="D257" s="317" t="s">
        <v>262</v>
      </c>
      <c r="F257" s="321" t="s">
        <v>586</v>
      </c>
      <c r="I257" s="354"/>
      <c r="L257" s="238"/>
      <c r="M257" s="319"/>
      <c r="T257" s="320"/>
      <c r="AT257" s="228" t="s">
        <v>262</v>
      </c>
      <c r="AU257" s="228" t="s">
        <v>177</v>
      </c>
    </row>
    <row r="258" spans="2:65" s="322" customFormat="1">
      <c r="B258" s="323"/>
      <c r="D258" s="317" t="s">
        <v>264</v>
      </c>
      <c r="E258" s="324" t="s">
        <v>199</v>
      </c>
      <c r="F258" s="325" t="s">
        <v>587</v>
      </c>
      <c r="H258" s="326">
        <v>16.2</v>
      </c>
      <c r="I258" s="373"/>
      <c r="L258" s="323"/>
      <c r="M258" s="327"/>
      <c r="T258" s="328"/>
      <c r="AT258" s="324" t="s">
        <v>264</v>
      </c>
      <c r="AU258" s="324" t="s">
        <v>177</v>
      </c>
      <c r="AV258" s="322" t="s">
        <v>177</v>
      </c>
      <c r="AW258" s="322" t="s">
        <v>266</v>
      </c>
      <c r="AX258" s="322" t="s">
        <v>252</v>
      </c>
      <c r="AY258" s="324" t="s">
        <v>249</v>
      </c>
    </row>
    <row r="259" spans="2:65" s="237" customFormat="1" ht="29.45" customHeight="1">
      <c r="B259" s="238"/>
      <c r="C259" s="306" t="s">
        <v>588</v>
      </c>
      <c r="D259" s="306" t="s">
        <v>254</v>
      </c>
      <c r="E259" s="307" t="s">
        <v>589</v>
      </c>
      <c r="F259" s="308" t="s">
        <v>590</v>
      </c>
      <c r="G259" s="309" t="s">
        <v>84</v>
      </c>
      <c r="H259" s="310">
        <v>27.295999999999999</v>
      </c>
      <c r="I259" s="371"/>
      <c r="J259" s="311">
        <f>ROUND(I259*H259,2)</f>
        <v>0</v>
      </c>
      <c r="K259" s="308" t="s">
        <v>257</v>
      </c>
      <c r="L259" s="238"/>
      <c r="M259" s="372" t="s">
        <v>199</v>
      </c>
      <c r="N259" s="312" t="s">
        <v>209</v>
      </c>
      <c r="P259" s="313">
        <f>O259*H259</f>
        <v>0</v>
      </c>
      <c r="Q259" s="313">
        <v>0</v>
      </c>
      <c r="R259" s="313">
        <f>Q259*H259</f>
        <v>0</v>
      </c>
      <c r="S259" s="313">
        <v>0</v>
      </c>
      <c r="T259" s="314">
        <f>S259*H259</f>
        <v>0</v>
      </c>
      <c r="AR259" s="315" t="s">
        <v>274</v>
      </c>
      <c r="AT259" s="315" t="s">
        <v>254</v>
      </c>
      <c r="AU259" s="315" t="s">
        <v>177</v>
      </c>
      <c r="AY259" s="228" t="s">
        <v>249</v>
      </c>
      <c r="BE259" s="316">
        <f>IF(N259="základní",J259,0)</f>
        <v>0</v>
      </c>
      <c r="BF259" s="316">
        <f>IF(N259="snížená",J259,0)</f>
        <v>0</v>
      </c>
      <c r="BG259" s="316">
        <f>IF(N259="zákl. přenesená",J259,0)</f>
        <v>0</v>
      </c>
      <c r="BH259" s="316">
        <f>IF(N259="sníž. přenesená",J259,0)</f>
        <v>0</v>
      </c>
      <c r="BI259" s="316">
        <f>IF(N259="nulová",J259,0)</f>
        <v>0</v>
      </c>
      <c r="BJ259" s="228" t="s">
        <v>252</v>
      </c>
      <c r="BK259" s="316">
        <f>ROUND(I259*H259,2)</f>
        <v>0</v>
      </c>
      <c r="BL259" s="228" t="s">
        <v>274</v>
      </c>
      <c r="BM259" s="315" t="s">
        <v>591</v>
      </c>
    </row>
    <row r="260" spans="2:65" s="237" customFormat="1" ht="39">
      <c r="B260" s="238"/>
      <c r="D260" s="317" t="s">
        <v>260</v>
      </c>
      <c r="F260" s="318" t="s">
        <v>592</v>
      </c>
      <c r="I260" s="354"/>
      <c r="L260" s="238"/>
      <c r="M260" s="319"/>
      <c r="T260" s="320"/>
      <c r="AT260" s="228" t="s">
        <v>260</v>
      </c>
      <c r="AU260" s="228" t="s">
        <v>177</v>
      </c>
    </row>
    <row r="261" spans="2:65" s="237" customFormat="1" ht="78">
      <c r="B261" s="238"/>
      <c r="D261" s="317" t="s">
        <v>262</v>
      </c>
      <c r="F261" s="321" t="s">
        <v>593</v>
      </c>
      <c r="I261" s="354"/>
      <c r="L261" s="238"/>
      <c r="M261" s="319"/>
      <c r="T261" s="320"/>
      <c r="AT261" s="228" t="s">
        <v>262</v>
      </c>
      <c r="AU261" s="228" t="s">
        <v>177</v>
      </c>
    </row>
    <row r="262" spans="2:65" s="237" customFormat="1" ht="29.25">
      <c r="B262" s="238"/>
      <c r="D262" s="317" t="s">
        <v>321</v>
      </c>
      <c r="F262" s="321" t="s">
        <v>594</v>
      </c>
      <c r="I262" s="354"/>
      <c r="L262" s="238"/>
      <c r="M262" s="319"/>
      <c r="T262" s="320"/>
      <c r="AT262" s="228" t="s">
        <v>321</v>
      </c>
      <c r="AU262" s="228" t="s">
        <v>177</v>
      </c>
    </row>
    <row r="263" spans="2:65" s="322" customFormat="1" ht="22.5">
      <c r="B263" s="323"/>
      <c r="D263" s="317" t="s">
        <v>264</v>
      </c>
      <c r="E263" s="324" t="s">
        <v>199</v>
      </c>
      <c r="F263" s="325" t="s">
        <v>595</v>
      </c>
      <c r="H263" s="326">
        <v>22.32</v>
      </c>
      <c r="I263" s="373"/>
      <c r="L263" s="323"/>
      <c r="M263" s="327"/>
      <c r="T263" s="328"/>
      <c r="AT263" s="324" t="s">
        <v>264</v>
      </c>
      <c r="AU263" s="324" t="s">
        <v>177</v>
      </c>
      <c r="AV263" s="322" t="s">
        <v>177</v>
      </c>
      <c r="AW263" s="322" t="s">
        <v>266</v>
      </c>
      <c r="AX263" s="322" t="s">
        <v>248</v>
      </c>
      <c r="AY263" s="324" t="s">
        <v>249</v>
      </c>
    </row>
    <row r="264" spans="2:65" s="322" customFormat="1" ht="22.5">
      <c r="B264" s="323"/>
      <c r="D264" s="317" t="s">
        <v>264</v>
      </c>
      <c r="E264" s="324" t="s">
        <v>199</v>
      </c>
      <c r="F264" s="325" t="s">
        <v>596</v>
      </c>
      <c r="H264" s="326">
        <v>3.8879999999999999</v>
      </c>
      <c r="I264" s="373"/>
      <c r="L264" s="323"/>
      <c r="M264" s="327"/>
      <c r="T264" s="328"/>
      <c r="AT264" s="324" t="s">
        <v>264</v>
      </c>
      <c r="AU264" s="324" t="s">
        <v>177</v>
      </c>
      <c r="AV264" s="322" t="s">
        <v>177</v>
      </c>
      <c r="AW264" s="322" t="s">
        <v>266</v>
      </c>
      <c r="AX264" s="322" t="s">
        <v>248</v>
      </c>
      <c r="AY264" s="324" t="s">
        <v>249</v>
      </c>
    </row>
    <row r="265" spans="2:65" s="322" customFormat="1" ht="22.5">
      <c r="B265" s="323"/>
      <c r="D265" s="317" t="s">
        <v>264</v>
      </c>
      <c r="E265" s="324" t="s">
        <v>199</v>
      </c>
      <c r="F265" s="325" t="s">
        <v>597</v>
      </c>
      <c r="H265" s="326">
        <v>1.0880000000000001</v>
      </c>
      <c r="I265" s="373"/>
      <c r="L265" s="323"/>
      <c r="M265" s="327"/>
      <c r="T265" s="328"/>
      <c r="AT265" s="324" t="s">
        <v>264</v>
      </c>
      <c r="AU265" s="324" t="s">
        <v>177</v>
      </c>
      <c r="AV265" s="322" t="s">
        <v>177</v>
      </c>
      <c r="AW265" s="322" t="s">
        <v>266</v>
      </c>
      <c r="AX265" s="322" t="s">
        <v>248</v>
      </c>
      <c r="AY265" s="324" t="s">
        <v>249</v>
      </c>
    </row>
    <row r="266" spans="2:65" s="337" customFormat="1">
      <c r="B266" s="338"/>
      <c r="D266" s="317" t="s">
        <v>264</v>
      </c>
      <c r="E266" s="339" t="s">
        <v>199</v>
      </c>
      <c r="F266" s="340" t="s">
        <v>598</v>
      </c>
      <c r="H266" s="341">
        <v>27.295999999999999</v>
      </c>
      <c r="I266" s="377"/>
      <c r="L266" s="338"/>
      <c r="M266" s="342"/>
      <c r="T266" s="343"/>
      <c r="AT266" s="339" t="s">
        <v>264</v>
      </c>
      <c r="AU266" s="339" t="s">
        <v>177</v>
      </c>
      <c r="AV266" s="337" t="s">
        <v>274</v>
      </c>
      <c r="AW266" s="337" t="s">
        <v>266</v>
      </c>
      <c r="AX266" s="337" t="s">
        <v>252</v>
      </c>
      <c r="AY266" s="339" t="s">
        <v>249</v>
      </c>
    </row>
    <row r="267" spans="2:65" s="237" customFormat="1" ht="16.5" customHeight="1">
      <c r="B267" s="238"/>
      <c r="C267" s="306" t="s">
        <v>599</v>
      </c>
      <c r="D267" s="306" t="s">
        <v>254</v>
      </c>
      <c r="E267" s="307" t="s">
        <v>600</v>
      </c>
      <c r="F267" s="308" t="s">
        <v>601</v>
      </c>
      <c r="G267" s="309" t="s">
        <v>583</v>
      </c>
      <c r="H267" s="310">
        <v>27.295999999999999</v>
      </c>
      <c r="I267" s="371"/>
      <c r="J267" s="311">
        <f>ROUND(I267*H267,2)</f>
        <v>0</v>
      </c>
      <c r="K267" s="308" t="s">
        <v>337</v>
      </c>
      <c r="L267" s="238"/>
      <c r="M267" s="372" t="s">
        <v>199</v>
      </c>
      <c r="N267" s="312" t="s">
        <v>209</v>
      </c>
      <c r="P267" s="313">
        <f>O267*H267</f>
        <v>0</v>
      </c>
      <c r="Q267" s="313">
        <v>0</v>
      </c>
      <c r="R267" s="313">
        <f>Q267*H267</f>
        <v>0</v>
      </c>
      <c r="S267" s="313">
        <v>0</v>
      </c>
      <c r="T267" s="314">
        <f>S267*H267</f>
        <v>0</v>
      </c>
      <c r="AR267" s="315" t="s">
        <v>274</v>
      </c>
      <c r="AT267" s="315" t="s">
        <v>254</v>
      </c>
      <c r="AU267" s="315" t="s">
        <v>177</v>
      </c>
      <c r="AY267" s="228" t="s">
        <v>249</v>
      </c>
      <c r="BE267" s="316">
        <f>IF(N267="základní",J267,0)</f>
        <v>0</v>
      </c>
      <c r="BF267" s="316">
        <f>IF(N267="snížená",J267,0)</f>
        <v>0</v>
      </c>
      <c r="BG267" s="316">
        <f>IF(N267="zákl. přenesená",J267,0)</f>
        <v>0</v>
      </c>
      <c r="BH267" s="316">
        <f>IF(N267="sníž. přenesená",J267,0)</f>
        <v>0</v>
      </c>
      <c r="BI267" s="316">
        <f>IF(N267="nulová",J267,0)</f>
        <v>0</v>
      </c>
      <c r="BJ267" s="228" t="s">
        <v>252</v>
      </c>
      <c r="BK267" s="316">
        <f>ROUND(I267*H267,2)</f>
        <v>0</v>
      </c>
      <c r="BL267" s="228" t="s">
        <v>274</v>
      </c>
      <c r="BM267" s="315" t="s">
        <v>602</v>
      </c>
    </row>
    <row r="268" spans="2:65" s="237" customFormat="1">
      <c r="B268" s="238"/>
      <c r="D268" s="317" t="s">
        <v>260</v>
      </c>
      <c r="F268" s="318" t="s">
        <v>601</v>
      </c>
      <c r="I268" s="354"/>
      <c r="L268" s="238"/>
      <c r="M268" s="319"/>
      <c r="T268" s="320"/>
      <c r="AT268" s="228" t="s">
        <v>260</v>
      </c>
      <c r="AU268" s="228" t="s">
        <v>177</v>
      </c>
    </row>
    <row r="269" spans="2:65" s="237" customFormat="1" ht="360.75">
      <c r="B269" s="238"/>
      <c r="D269" s="317" t="s">
        <v>262</v>
      </c>
      <c r="F269" s="321" t="s">
        <v>603</v>
      </c>
      <c r="I269" s="354"/>
      <c r="L269" s="238"/>
      <c r="M269" s="319"/>
      <c r="T269" s="320"/>
      <c r="AT269" s="228" t="s">
        <v>262</v>
      </c>
      <c r="AU269" s="228" t="s">
        <v>177</v>
      </c>
    </row>
    <row r="270" spans="2:65" s="322" customFormat="1" ht="22.5">
      <c r="B270" s="323"/>
      <c r="D270" s="317" t="s">
        <v>264</v>
      </c>
      <c r="E270" s="324" t="s">
        <v>199</v>
      </c>
      <c r="F270" s="325" t="s">
        <v>595</v>
      </c>
      <c r="H270" s="326">
        <v>22.32</v>
      </c>
      <c r="I270" s="373"/>
      <c r="L270" s="323"/>
      <c r="M270" s="327"/>
      <c r="T270" s="328"/>
      <c r="AT270" s="324" t="s">
        <v>264</v>
      </c>
      <c r="AU270" s="324" t="s">
        <v>177</v>
      </c>
      <c r="AV270" s="322" t="s">
        <v>177</v>
      </c>
      <c r="AW270" s="322" t="s">
        <v>266</v>
      </c>
      <c r="AX270" s="322" t="s">
        <v>248</v>
      </c>
      <c r="AY270" s="324" t="s">
        <v>249</v>
      </c>
    </row>
    <row r="271" spans="2:65" s="322" customFormat="1" ht="22.5">
      <c r="B271" s="323"/>
      <c r="D271" s="317" t="s">
        <v>264</v>
      </c>
      <c r="E271" s="324" t="s">
        <v>199</v>
      </c>
      <c r="F271" s="325" t="s">
        <v>596</v>
      </c>
      <c r="H271" s="326">
        <v>3.8879999999999999</v>
      </c>
      <c r="I271" s="373"/>
      <c r="L271" s="323"/>
      <c r="M271" s="327"/>
      <c r="T271" s="328"/>
      <c r="AT271" s="324" t="s">
        <v>264</v>
      </c>
      <c r="AU271" s="324" t="s">
        <v>177</v>
      </c>
      <c r="AV271" s="322" t="s">
        <v>177</v>
      </c>
      <c r="AW271" s="322" t="s">
        <v>266</v>
      </c>
      <c r="AX271" s="322" t="s">
        <v>248</v>
      </c>
      <c r="AY271" s="324" t="s">
        <v>249</v>
      </c>
    </row>
    <row r="272" spans="2:65" s="322" customFormat="1" ht="22.5">
      <c r="B272" s="323"/>
      <c r="D272" s="317" t="s">
        <v>264</v>
      </c>
      <c r="E272" s="324" t="s">
        <v>199</v>
      </c>
      <c r="F272" s="325" t="s">
        <v>597</v>
      </c>
      <c r="H272" s="326">
        <v>1.0880000000000001</v>
      </c>
      <c r="I272" s="373"/>
      <c r="L272" s="323"/>
      <c r="M272" s="327"/>
      <c r="T272" s="328"/>
      <c r="AT272" s="324" t="s">
        <v>264</v>
      </c>
      <c r="AU272" s="324" t="s">
        <v>177</v>
      </c>
      <c r="AV272" s="322" t="s">
        <v>177</v>
      </c>
      <c r="AW272" s="322" t="s">
        <v>266</v>
      </c>
      <c r="AX272" s="322" t="s">
        <v>248</v>
      </c>
      <c r="AY272" s="324" t="s">
        <v>249</v>
      </c>
    </row>
    <row r="273" spans="2:65" s="337" customFormat="1">
      <c r="B273" s="338"/>
      <c r="D273" s="317" t="s">
        <v>264</v>
      </c>
      <c r="E273" s="339" t="s">
        <v>199</v>
      </c>
      <c r="F273" s="340" t="s">
        <v>598</v>
      </c>
      <c r="H273" s="341">
        <v>27.295999999999999</v>
      </c>
      <c r="I273" s="377"/>
      <c r="L273" s="338"/>
      <c r="M273" s="342"/>
      <c r="T273" s="343"/>
      <c r="AT273" s="339" t="s">
        <v>264</v>
      </c>
      <c r="AU273" s="339" t="s">
        <v>177</v>
      </c>
      <c r="AV273" s="337" t="s">
        <v>274</v>
      </c>
      <c r="AW273" s="337" t="s">
        <v>266</v>
      </c>
      <c r="AX273" s="337" t="s">
        <v>252</v>
      </c>
      <c r="AY273" s="339" t="s">
        <v>249</v>
      </c>
    </row>
    <row r="274" spans="2:65" s="237" customFormat="1" ht="29.45" customHeight="1">
      <c r="B274" s="238"/>
      <c r="C274" s="306" t="s">
        <v>604</v>
      </c>
      <c r="D274" s="306" t="s">
        <v>254</v>
      </c>
      <c r="E274" s="307" t="s">
        <v>605</v>
      </c>
      <c r="F274" s="308" t="s">
        <v>606</v>
      </c>
      <c r="G274" s="309" t="s">
        <v>78</v>
      </c>
      <c r="H274" s="310">
        <v>148.80000000000001</v>
      </c>
      <c r="I274" s="371"/>
      <c r="J274" s="311">
        <f>ROUND(I274*H274,2)</f>
        <v>0</v>
      </c>
      <c r="K274" s="308" t="s">
        <v>257</v>
      </c>
      <c r="L274" s="238"/>
      <c r="M274" s="372" t="s">
        <v>199</v>
      </c>
      <c r="N274" s="312" t="s">
        <v>209</v>
      </c>
      <c r="P274" s="313">
        <f>O274*H274</f>
        <v>0</v>
      </c>
      <c r="Q274" s="313">
        <v>0</v>
      </c>
      <c r="R274" s="313">
        <f>Q274*H274</f>
        <v>0</v>
      </c>
      <c r="S274" s="313">
        <v>0</v>
      </c>
      <c r="T274" s="314">
        <f>S274*H274</f>
        <v>0</v>
      </c>
      <c r="AR274" s="315" t="s">
        <v>285</v>
      </c>
      <c r="AT274" s="315" t="s">
        <v>254</v>
      </c>
      <c r="AU274" s="315" t="s">
        <v>177</v>
      </c>
      <c r="AY274" s="228" t="s">
        <v>249</v>
      </c>
      <c r="BE274" s="316">
        <f>IF(N274="základní",J274,0)</f>
        <v>0</v>
      </c>
      <c r="BF274" s="316">
        <f>IF(N274="snížená",J274,0)</f>
        <v>0</v>
      </c>
      <c r="BG274" s="316">
        <f>IF(N274="zákl. přenesená",J274,0)</f>
        <v>0</v>
      </c>
      <c r="BH274" s="316">
        <f>IF(N274="sníž. přenesená",J274,0)</f>
        <v>0</v>
      </c>
      <c r="BI274" s="316">
        <f>IF(N274="nulová",J274,0)</f>
        <v>0</v>
      </c>
      <c r="BJ274" s="228" t="s">
        <v>252</v>
      </c>
      <c r="BK274" s="316">
        <f>ROUND(I274*H274,2)</f>
        <v>0</v>
      </c>
      <c r="BL274" s="228" t="s">
        <v>285</v>
      </c>
      <c r="BM274" s="315" t="s">
        <v>607</v>
      </c>
    </row>
    <row r="275" spans="2:65" s="237" customFormat="1" ht="19.5">
      <c r="B275" s="238"/>
      <c r="D275" s="317" t="s">
        <v>260</v>
      </c>
      <c r="F275" s="318" t="s">
        <v>608</v>
      </c>
      <c r="I275" s="354"/>
      <c r="L275" s="238"/>
      <c r="M275" s="319"/>
      <c r="T275" s="320"/>
      <c r="AT275" s="228" t="s">
        <v>260</v>
      </c>
      <c r="AU275" s="228" t="s">
        <v>177</v>
      </c>
    </row>
    <row r="276" spans="2:65" s="237" customFormat="1" ht="78">
      <c r="B276" s="238"/>
      <c r="D276" s="317" t="s">
        <v>262</v>
      </c>
      <c r="F276" s="321" t="s">
        <v>609</v>
      </c>
      <c r="I276" s="354"/>
      <c r="L276" s="238"/>
      <c r="M276" s="319"/>
      <c r="T276" s="320"/>
      <c r="AT276" s="228" t="s">
        <v>262</v>
      </c>
      <c r="AU276" s="228" t="s">
        <v>177</v>
      </c>
    </row>
    <row r="277" spans="2:65" s="322" customFormat="1">
      <c r="B277" s="323"/>
      <c r="D277" s="317" t="s">
        <v>264</v>
      </c>
      <c r="E277" s="324" t="s">
        <v>199</v>
      </c>
      <c r="F277" s="325" t="s">
        <v>610</v>
      </c>
      <c r="H277" s="326">
        <v>148.80000000000001</v>
      </c>
      <c r="I277" s="373"/>
      <c r="L277" s="323"/>
      <c r="M277" s="327"/>
      <c r="T277" s="328"/>
      <c r="AT277" s="324" t="s">
        <v>264</v>
      </c>
      <c r="AU277" s="324" t="s">
        <v>177</v>
      </c>
      <c r="AV277" s="322" t="s">
        <v>177</v>
      </c>
      <c r="AW277" s="322" t="s">
        <v>266</v>
      </c>
      <c r="AX277" s="322" t="s">
        <v>248</v>
      </c>
      <c r="AY277" s="324" t="s">
        <v>249</v>
      </c>
    </row>
    <row r="278" spans="2:65" s="337" customFormat="1">
      <c r="B278" s="338"/>
      <c r="D278" s="317" t="s">
        <v>264</v>
      </c>
      <c r="E278" s="339" t="s">
        <v>199</v>
      </c>
      <c r="F278" s="340" t="s">
        <v>598</v>
      </c>
      <c r="H278" s="341">
        <v>148.80000000000001</v>
      </c>
      <c r="I278" s="377"/>
      <c r="L278" s="338"/>
      <c r="M278" s="342"/>
      <c r="T278" s="343"/>
      <c r="AT278" s="339" t="s">
        <v>264</v>
      </c>
      <c r="AU278" s="339" t="s">
        <v>177</v>
      </c>
      <c r="AV278" s="337" t="s">
        <v>274</v>
      </c>
      <c r="AW278" s="337" t="s">
        <v>266</v>
      </c>
      <c r="AX278" s="337" t="s">
        <v>252</v>
      </c>
      <c r="AY278" s="339" t="s">
        <v>249</v>
      </c>
    </row>
    <row r="279" spans="2:65" s="294" customFormat="1" ht="25.9" customHeight="1">
      <c r="B279" s="295"/>
      <c r="D279" s="296" t="s">
        <v>244</v>
      </c>
      <c r="E279" s="297" t="s">
        <v>611</v>
      </c>
      <c r="F279" s="297" t="s">
        <v>612</v>
      </c>
      <c r="I279" s="370"/>
      <c r="J279" s="298">
        <f>BK279</f>
        <v>0</v>
      </c>
      <c r="L279" s="295"/>
      <c r="M279" s="299"/>
      <c r="P279" s="300">
        <f>SUM(P280:P338)</f>
        <v>0</v>
      </c>
      <c r="R279" s="300">
        <f>SUM(R280:R338)</f>
        <v>13.988214359999999</v>
      </c>
      <c r="T279" s="301">
        <f>SUM(T280:T338)</f>
        <v>0</v>
      </c>
      <c r="AR279" s="296" t="s">
        <v>274</v>
      </c>
      <c r="AT279" s="302" t="s">
        <v>244</v>
      </c>
      <c r="AU279" s="302" t="s">
        <v>248</v>
      </c>
      <c r="AY279" s="296" t="s">
        <v>249</v>
      </c>
      <c r="BK279" s="303">
        <f>SUM(BK280:BK338)</f>
        <v>0</v>
      </c>
    </row>
    <row r="280" spans="2:65" s="237" customFormat="1" ht="29.45" customHeight="1">
      <c r="B280" s="238"/>
      <c r="C280" s="306" t="s">
        <v>613</v>
      </c>
      <c r="D280" s="306" t="s">
        <v>254</v>
      </c>
      <c r="E280" s="307" t="s">
        <v>614</v>
      </c>
      <c r="F280" s="308" t="s">
        <v>615</v>
      </c>
      <c r="G280" s="309" t="s">
        <v>81</v>
      </c>
      <c r="H280" s="310">
        <v>16</v>
      </c>
      <c r="I280" s="371"/>
      <c r="J280" s="311">
        <f>ROUND(I280*H280,2)</f>
        <v>0</v>
      </c>
      <c r="K280" s="308" t="s">
        <v>257</v>
      </c>
      <c r="L280" s="238"/>
      <c r="M280" s="372" t="s">
        <v>199</v>
      </c>
      <c r="N280" s="312" t="s">
        <v>209</v>
      </c>
      <c r="P280" s="313">
        <f>O280*H280</f>
        <v>0</v>
      </c>
      <c r="Q280" s="313">
        <v>0</v>
      </c>
      <c r="R280" s="313">
        <f>Q280*H280</f>
        <v>0</v>
      </c>
      <c r="S280" s="313">
        <v>0</v>
      </c>
      <c r="T280" s="314">
        <f>S280*H280</f>
        <v>0</v>
      </c>
      <c r="AR280" s="315" t="s">
        <v>285</v>
      </c>
      <c r="AT280" s="315" t="s">
        <v>254</v>
      </c>
      <c r="AU280" s="315" t="s">
        <v>252</v>
      </c>
      <c r="AY280" s="228" t="s">
        <v>249</v>
      </c>
      <c r="BE280" s="316">
        <f>IF(N280="základní",J280,0)</f>
        <v>0</v>
      </c>
      <c r="BF280" s="316">
        <f>IF(N280="snížená",J280,0)</f>
        <v>0</v>
      </c>
      <c r="BG280" s="316">
        <f>IF(N280="zákl. přenesená",J280,0)</f>
        <v>0</v>
      </c>
      <c r="BH280" s="316">
        <f>IF(N280="sníž. přenesená",J280,0)</f>
        <v>0</v>
      </c>
      <c r="BI280" s="316">
        <f>IF(N280="nulová",J280,0)</f>
        <v>0</v>
      </c>
      <c r="BJ280" s="228" t="s">
        <v>252</v>
      </c>
      <c r="BK280" s="316">
        <f>ROUND(I280*H280,2)</f>
        <v>0</v>
      </c>
      <c r="BL280" s="228" t="s">
        <v>285</v>
      </c>
      <c r="BM280" s="315" t="s">
        <v>616</v>
      </c>
    </row>
    <row r="281" spans="2:65" s="237" customFormat="1" ht="19.5">
      <c r="B281" s="238"/>
      <c r="D281" s="317" t="s">
        <v>260</v>
      </c>
      <c r="F281" s="318" t="s">
        <v>617</v>
      </c>
      <c r="I281" s="354"/>
      <c r="L281" s="238"/>
      <c r="M281" s="319"/>
      <c r="T281" s="320"/>
      <c r="AT281" s="228" t="s">
        <v>260</v>
      </c>
      <c r="AU281" s="228" t="s">
        <v>252</v>
      </c>
    </row>
    <row r="282" spans="2:65" s="237" customFormat="1" ht="87.75">
      <c r="B282" s="238"/>
      <c r="D282" s="317" t="s">
        <v>262</v>
      </c>
      <c r="F282" s="321" t="s">
        <v>618</v>
      </c>
      <c r="I282" s="354"/>
      <c r="L282" s="238"/>
      <c r="M282" s="319"/>
      <c r="T282" s="320"/>
      <c r="AT282" s="228" t="s">
        <v>262</v>
      </c>
      <c r="AU282" s="228" t="s">
        <v>252</v>
      </c>
    </row>
    <row r="283" spans="2:65" s="322" customFormat="1">
      <c r="B283" s="323"/>
      <c r="D283" s="317" t="s">
        <v>264</v>
      </c>
      <c r="E283" s="324" t="s">
        <v>199</v>
      </c>
      <c r="F283" s="325" t="s">
        <v>619</v>
      </c>
      <c r="H283" s="326">
        <v>16</v>
      </c>
      <c r="I283" s="373"/>
      <c r="L283" s="323"/>
      <c r="M283" s="327"/>
      <c r="T283" s="328"/>
      <c r="AT283" s="324" t="s">
        <v>264</v>
      </c>
      <c r="AU283" s="324" t="s">
        <v>252</v>
      </c>
      <c r="AV283" s="322" t="s">
        <v>177</v>
      </c>
      <c r="AW283" s="322" t="s">
        <v>266</v>
      </c>
      <c r="AX283" s="322" t="s">
        <v>252</v>
      </c>
      <c r="AY283" s="324" t="s">
        <v>249</v>
      </c>
    </row>
    <row r="284" spans="2:65" s="237" customFormat="1" ht="29.45" customHeight="1">
      <c r="B284" s="238"/>
      <c r="C284" s="306" t="s">
        <v>620</v>
      </c>
      <c r="D284" s="306" t="s">
        <v>254</v>
      </c>
      <c r="E284" s="307" t="s">
        <v>621</v>
      </c>
      <c r="F284" s="308" t="s">
        <v>622</v>
      </c>
      <c r="G284" s="309" t="s">
        <v>583</v>
      </c>
      <c r="H284" s="310">
        <v>4.976</v>
      </c>
      <c r="I284" s="371"/>
      <c r="J284" s="311">
        <f>ROUND(I284*H284,2)</f>
        <v>0</v>
      </c>
      <c r="K284" s="308" t="s">
        <v>257</v>
      </c>
      <c r="L284" s="238"/>
      <c r="M284" s="372" t="s">
        <v>199</v>
      </c>
      <c r="N284" s="312" t="s">
        <v>209</v>
      </c>
      <c r="P284" s="313">
        <f>O284*H284</f>
        <v>0</v>
      </c>
      <c r="Q284" s="313">
        <v>0</v>
      </c>
      <c r="R284" s="313">
        <f>Q284*H284</f>
        <v>0</v>
      </c>
      <c r="S284" s="313">
        <v>0</v>
      </c>
      <c r="T284" s="314">
        <f>S284*H284</f>
        <v>0</v>
      </c>
      <c r="AR284" s="315" t="s">
        <v>274</v>
      </c>
      <c r="AT284" s="315" t="s">
        <v>254</v>
      </c>
      <c r="AU284" s="315" t="s">
        <v>252</v>
      </c>
      <c r="AY284" s="228" t="s">
        <v>249</v>
      </c>
      <c r="BE284" s="316">
        <f>IF(N284="základní",J284,0)</f>
        <v>0</v>
      </c>
      <c r="BF284" s="316">
        <f>IF(N284="snížená",J284,0)</f>
        <v>0</v>
      </c>
      <c r="BG284" s="316">
        <f>IF(N284="zákl. přenesená",J284,0)</f>
        <v>0</v>
      </c>
      <c r="BH284" s="316">
        <f>IF(N284="sníž. přenesená",J284,0)</f>
        <v>0</v>
      </c>
      <c r="BI284" s="316">
        <f>IF(N284="nulová",J284,0)</f>
        <v>0</v>
      </c>
      <c r="BJ284" s="228" t="s">
        <v>252</v>
      </c>
      <c r="BK284" s="316">
        <f>ROUND(I284*H284,2)</f>
        <v>0</v>
      </c>
      <c r="BL284" s="228" t="s">
        <v>274</v>
      </c>
      <c r="BM284" s="315" t="s">
        <v>623</v>
      </c>
    </row>
    <row r="285" spans="2:65" s="237" customFormat="1">
      <c r="B285" s="238"/>
      <c r="D285" s="317" t="s">
        <v>260</v>
      </c>
      <c r="F285" s="318" t="s">
        <v>624</v>
      </c>
      <c r="I285" s="354"/>
      <c r="L285" s="238"/>
      <c r="M285" s="319"/>
      <c r="T285" s="320"/>
      <c r="AT285" s="228" t="s">
        <v>260</v>
      </c>
      <c r="AU285" s="228" t="s">
        <v>252</v>
      </c>
    </row>
    <row r="286" spans="2:65" s="237" customFormat="1" ht="19.5">
      <c r="B286" s="238"/>
      <c r="D286" s="317" t="s">
        <v>321</v>
      </c>
      <c r="F286" s="321" t="s">
        <v>625</v>
      </c>
      <c r="I286" s="354"/>
      <c r="L286" s="238"/>
      <c r="M286" s="319"/>
      <c r="T286" s="320"/>
      <c r="AT286" s="228" t="s">
        <v>321</v>
      </c>
      <c r="AU286" s="228" t="s">
        <v>252</v>
      </c>
    </row>
    <row r="287" spans="2:65" s="322" customFormat="1">
      <c r="B287" s="323"/>
      <c r="D287" s="317" t="s">
        <v>264</v>
      </c>
      <c r="E287" s="324" t="s">
        <v>199</v>
      </c>
      <c r="F287" s="325" t="s">
        <v>626</v>
      </c>
      <c r="H287" s="326">
        <v>1.0880000000000001</v>
      </c>
      <c r="I287" s="373"/>
      <c r="L287" s="323"/>
      <c r="M287" s="327"/>
      <c r="T287" s="328"/>
      <c r="AT287" s="324" t="s">
        <v>264</v>
      </c>
      <c r="AU287" s="324" t="s">
        <v>252</v>
      </c>
      <c r="AV287" s="322" t="s">
        <v>177</v>
      </c>
      <c r="AW287" s="322" t="s">
        <v>266</v>
      </c>
      <c r="AX287" s="322" t="s">
        <v>248</v>
      </c>
      <c r="AY287" s="324" t="s">
        <v>249</v>
      </c>
    </row>
    <row r="288" spans="2:65" s="322" customFormat="1">
      <c r="B288" s="323"/>
      <c r="D288" s="317" t="s">
        <v>264</v>
      </c>
      <c r="E288" s="324" t="s">
        <v>199</v>
      </c>
      <c r="F288" s="325" t="s">
        <v>627</v>
      </c>
      <c r="H288" s="326">
        <v>3.8879999999999999</v>
      </c>
      <c r="I288" s="373"/>
      <c r="L288" s="323"/>
      <c r="M288" s="327"/>
      <c r="T288" s="328"/>
      <c r="AT288" s="324" t="s">
        <v>264</v>
      </c>
      <c r="AU288" s="324" t="s">
        <v>252</v>
      </c>
      <c r="AV288" s="322" t="s">
        <v>177</v>
      </c>
      <c r="AW288" s="322" t="s">
        <v>266</v>
      </c>
      <c r="AX288" s="322" t="s">
        <v>248</v>
      </c>
      <c r="AY288" s="324" t="s">
        <v>249</v>
      </c>
    </row>
    <row r="289" spans="2:65" s="337" customFormat="1">
      <c r="B289" s="338"/>
      <c r="D289" s="317" t="s">
        <v>264</v>
      </c>
      <c r="E289" s="339" t="s">
        <v>199</v>
      </c>
      <c r="F289" s="340" t="s">
        <v>598</v>
      </c>
      <c r="H289" s="341">
        <v>4.976</v>
      </c>
      <c r="I289" s="377"/>
      <c r="L289" s="338"/>
      <c r="M289" s="342"/>
      <c r="T289" s="343"/>
      <c r="AT289" s="339" t="s">
        <v>264</v>
      </c>
      <c r="AU289" s="339" t="s">
        <v>252</v>
      </c>
      <c r="AV289" s="337" t="s">
        <v>274</v>
      </c>
      <c r="AW289" s="337" t="s">
        <v>266</v>
      </c>
      <c r="AX289" s="337" t="s">
        <v>252</v>
      </c>
      <c r="AY289" s="339" t="s">
        <v>249</v>
      </c>
    </row>
    <row r="290" spans="2:65" s="237" customFormat="1" ht="16.5" customHeight="1">
      <c r="B290" s="238"/>
      <c r="C290" s="306" t="s">
        <v>628</v>
      </c>
      <c r="D290" s="306" t="s">
        <v>254</v>
      </c>
      <c r="E290" s="307" t="s">
        <v>629</v>
      </c>
      <c r="F290" s="308" t="s">
        <v>630</v>
      </c>
      <c r="G290" s="309" t="s">
        <v>583</v>
      </c>
      <c r="H290" s="310">
        <v>4.976</v>
      </c>
      <c r="I290" s="371"/>
      <c r="J290" s="311">
        <f>ROUND(I290*H290,2)</f>
        <v>0</v>
      </c>
      <c r="K290" s="308" t="s">
        <v>257</v>
      </c>
      <c r="L290" s="238"/>
      <c r="M290" s="372" t="s">
        <v>199</v>
      </c>
      <c r="N290" s="312" t="s">
        <v>209</v>
      </c>
      <c r="P290" s="313">
        <f>O290*H290</f>
        <v>0</v>
      </c>
      <c r="Q290" s="313">
        <v>2.2563399999999998</v>
      </c>
      <c r="R290" s="313">
        <f>Q290*H290</f>
        <v>11.22754784</v>
      </c>
      <c r="S290" s="313">
        <v>0</v>
      </c>
      <c r="T290" s="314">
        <f>S290*H290</f>
        <v>0</v>
      </c>
      <c r="AR290" s="315" t="s">
        <v>274</v>
      </c>
      <c r="AT290" s="315" t="s">
        <v>254</v>
      </c>
      <c r="AU290" s="315" t="s">
        <v>252</v>
      </c>
      <c r="AY290" s="228" t="s">
        <v>249</v>
      </c>
      <c r="BE290" s="316">
        <f>IF(N290="základní",J290,0)</f>
        <v>0</v>
      </c>
      <c r="BF290" s="316">
        <f>IF(N290="snížená",J290,0)</f>
        <v>0</v>
      </c>
      <c r="BG290" s="316">
        <f>IF(N290="zákl. přenesená",J290,0)</f>
        <v>0</v>
      </c>
      <c r="BH290" s="316">
        <f>IF(N290="sníž. přenesená",J290,0)</f>
        <v>0</v>
      </c>
      <c r="BI290" s="316">
        <f>IF(N290="nulová",J290,0)</f>
        <v>0</v>
      </c>
      <c r="BJ290" s="228" t="s">
        <v>252</v>
      </c>
      <c r="BK290" s="316">
        <f>ROUND(I290*H290,2)</f>
        <v>0</v>
      </c>
      <c r="BL290" s="228" t="s">
        <v>274</v>
      </c>
      <c r="BM290" s="315" t="s">
        <v>631</v>
      </c>
    </row>
    <row r="291" spans="2:65" s="237" customFormat="1" ht="19.5">
      <c r="B291" s="238"/>
      <c r="D291" s="317" t="s">
        <v>260</v>
      </c>
      <c r="F291" s="318" t="s">
        <v>632</v>
      </c>
      <c r="I291" s="354"/>
      <c r="L291" s="238"/>
      <c r="M291" s="319"/>
      <c r="T291" s="320"/>
      <c r="AT291" s="228" t="s">
        <v>260</v>
      </c>
      <c r="AU291" s="228" t="s">
        <v>252</v>
      </c>
    </row>
    <row r="292" spans="2:65" s="237" customFormat="1" ht="19.5">
      <c r="B292" s="238"/>
      <c r="D292" s="317" t="s">
        <v>321</v>
      </c>
      <c r="F292" s="321" t="s">
        <v>633</v>
      </c>
      <c r="I292" s="354"/>
      <c r="L292" s="238"/>
      <c r="M292" s="319"/>
      <c r="T292" s="320"/>
      <c r="AT292" s="228" t="s">
        <v>321</v>
      </c>
      <c r="AU292" s="228" t="s">
        <v>252</v>
      </c>
    </row>
    <row r="293" spans="2:65" s="322" customFormat="1">
      <c r="B293" s="323"/>
      <c r="D293" s="317" t="s">
        <v>264</v>
      </c>
      <c r="E293" s="324" t="s">
        <v>199</v>
      </c>
      <c r="F293" s="325" t="s">
        <v>626</v>
      </c>
      <c r="H293" s="326">
        <v>1.0880000000000001</v>
      </c>
      <c r="I293" s="373"/>
      <c r="L293" s="323"/>
      <c r="M293" s="327"/>
      <c r="T293" s="328"/>
      <c r="AT293" s="324" t="s">
        <v>264</v>
      </c>
      <c r="AU293" s="324" t="s">
        <v>252</v>
      </c>
      <c r="AV293" s="322" t="s">
        <v>177</v>
      </c>
      <c r="AW293" s="322" t="s">
        <v>266</v>
      </c>
      <c r="AX293" s="322" t="s">
        <v>248</v>
      </c>
      <c r="AY293" s="324" t="s">
        <v>249</v>
      </c>
    </row>
    <row r="294" spans="2:65" s="322" customFormat="1">
      <c r="B294" s="323"/>
      <c r="D294" s="317" t="s">
        <v>264</v>
      </c>
      <c r="E294" s="324" t="s">
        <v>199</v>
      </c>
      <c r="F294" s="325" t="s">
        <v>627</v>
      </c>
      <c r="H294" s="326">
        <v>3.8879999999999999</v>
      </c>
      <c r="I294" s="373"/>
      <c r="L294" s="323"/>
      <c r="M294" s="327"/>
      <c r="T294" s="328"/>
      <c r="AT294" s="324" t="s">
        <v>264</v>
      </c>
      <c r="AU294" s="324" t="s">
        <v>252</v>
      </c>
      <c r="AV294" s="322" t="s">
        <v>177</v>
      </c>
      <c r="AW294" s="322" t="s">
        <v>266</v>
      </c>
      <c r="AX294" s="322" t="s">
        <v>248</v>
      </c>
      <c r="AY294" s="324" t="s">
        <v>249</v>
      </c>
    </row>
    <row r="295" spans="2:65" s="337" customFormat="1">
      <c r="B295" s="338"/>
      <c r="D295" s="317" t="s">
        <v>264</v>
      </c>
      <c r="E295" s="339" t="s">
        <v>199</v>
      </c>
      <c r="F295" s="340" t="s">
        <v>598</v>
      </c>
      <c r="H295" s="341">
        <v>4.976</v>
      </c>
      <c r="I295" s="377"/>
      <c r="L295" s="338"/>
      <c r="M295" s="342"/>
      <c r="T295" s="343"/>
      <c r="AT295" s="339" t="s">
        <v>264</v>
      </c>
      <c r="AU295" s="339" t="s">
        <v>252</v>
      </c>
      <c r="AV295" s="337" t="s">
        <v>274</v>
      </c>
      <c r="AW295" s="337" t="s">
        <v>266</v>
      </c>
      <c r="AX295" s="337" t="s">
        <v>252</v>
      </c>
      <c r="AY295" s="339" t="s">
        <v>249</v>
      </c>
    </row>
    <row r="296" spans="2:65" s="237" customFormat="1" ht="26.45" customHeight="1">
      <c r="B296" s="238"/>
      <c r="C296" s="306" t="s">
        <v>634</v>
      </c>
      <c r="D296" s="306" t="s">
        <v>254</v>
      </c>
      <c r="E296" s="307" t="s">
        <v>635</v>
      </c>
      <c r="F296" s="308" t="s">
        <v>636</v>
      </c>
      <c r="G296" s="309" t="s">
        <v>117</v>
      </c>
      <c r="H296" s="310">
        <v>0.08</v>
      </c>
      <c r="I296" s="371"/>
      <c r="J296" s="311">
        <f>ROUND(I296*H296,2)</f>
        <v>0</v>
      </c>
      <c r="K296" s="308" t="s">
        <v>257</v>
      </c>
      <c r="L296" s="238"/>
      <c r="M296" s="372" t="s">
        <v>199</v>
      </c>
      <c r="N296" s="312" t="s">
        <v>209</v>
      </c>
      <c r="P296" s="313">
        <f>O296*H296</f>
        <v>0</v>
      </c>
      <c r="Q296" s="313">
        <v>1.0591699999999999</v>
      </c>
      <c r="R296" s="313">
        <f>Q296*H296</f>
        <v>8.4733599999999992E-2</v>
      </c>
      <c r="S296" s="313">
        <v>0</v>
      </c>
      <c r="T296" s="314">
        <f>S296*H296</f>
        <v>0</v>
      </c>
      <c r="AR296" s="315" t="s">
        <v>285</v>
      </c>
      <c r="AT296" s="315" t="s">
        <v>254</v>
      </c>
      <c r="AU296" s="315" t="s">
        <v>252</v>
      </c>
      <c r="AY296" s="228" t="s">
        <v>249</v>
      </c>
      <c r="BE296" s="316">
        <f>IF(N296="základní",J296,0)</f>
        <v>0</v>
      </c>
      <c r="BF296" s="316">
        <f>IF(N296="snížená",J296,0)</f>
        <v>0</v>
      </c>
      <c r="BG296" s="316">
        <f>IF(N296="zákl. přenesená",J296,0)</f>
        <v>0</v>
      </c>
      <c r="BH296" s="316">
        <f>IF(N296="sníž. přenesená",J296,0)</f>
        <v>0</v>
      </c>
      <c r="BI296" s="316">
        <f>IF(N296="nulová",J296,0)</f>
        <v>0</v>
      </c>
      <c r="BJ296" s="228" t="s">
        <v>252</v>
      </c>
      <c r="BK296" s="316">
        <f>ROUND(I296*H296,2)</f>
        <v>0</v>
      </c>
      <c r="BL296" s="228" t="s">
        <v>285</v>
      </c>
      <c r="BM296" s="315" t="s">
        <v>637</v>
      </c>
    </row>
    <row r="297" spans="2:65" s="237" customFormat="1" ht="19.5">
      <c r="B297" s="238"/>
      <c r="D297" s="317" t="s">
        <v>260</v>
      </c>
      <c r="F297" s="318" t="s">
        <v>638</v>
      </c>
      <c r="I297" s="354"/>
      <c r="L297" s="238"/>
      <c r="M297" s="319"/>
      <c r="T297" s="320"/>
      <c r="AT297" s="228" t="s">
        <v>260</v>
      </c>
      <c r="AU297" s="228" t="s">
        <v>252</v>
      </c>
    </row>
    <row r="298" spans="2:65" s="322" customFormat="1">
      <c r="B298" s="323"/>
      <c r="D298" s="317" t="s">
        <v>264</v>
      </c>
      <c r="E298" s="324" t="s">
        <v>199</v>
      </c>
      <c r="F298" s="325" t="s">
        <v>639</v>
      </c>
      <c r="H298" s="326">
        <v>0.08</v>
      </c>
      <c r="I298" s="373"/>
      <c r="L298" s="323"/>
      <c r="M298" s="327"/>
      <c r="T298" s="328"/>
      <c r="AT298" s="324" t="s">
        <v>264</v>
      </c>
      <c r="AU298" s="324" t="s">
        <v>252</v>
      </c>
      <c r="AV298" s="322" t="s">
        <v>177</v>
      </c>
      <c r="AW298" s="322" t="s">
        <v>266</v>
      </c>
      <c r="AX298" s="322" t="s">
        <v>252</v>
      </c>
      <c r="AY298" s="324" t="s">
        <v>249</v>
      </c>
    </row>
    <row r="299" spans="2:65" s="237" customFormat="1" ht="16.5" customHeight="1">
      <c r="B299" s="238"/>
      <c r="C299" s="329" t="s">
        <v>640</v>
      </c>
      <c r="D299" s="329" t="s">
        <v>245</v>
      </c>
      <c r="E299" s="330" t="s">
        <v>641</v>
      </c>
      <c r="F299" s="331" t="s">
        <v>642</v>
      </c>
      <c r="G299" s="332" t="s">
        <v>278</v>
      </c>
      <c r="H299" s="333">
        <v>9</v>
      </c>
      <c r="I299" s="374"/>
      <c r="J299" s="334">
        <f>ROUND(I299*H299,2)</f>
        <v>0</v>
      </c>
      <c r="K299" s="331" t="s">
        <v>199</v>
      </c>
      <c r="L299" s="335"/>
      <c r="M299" s="375" t="s">
        <v>199</v>
      </c>
      <c r="N299" s="336" t="s">
        <v>209</v>
      </c>
      <c r="P299" s="313">
        <f>O299*H299</f>
        <v>0</v>
      </c>
      <c r="Q299" s="313">
        <v>0</v>
      </c>
      <c r="R299" s="313">
        <f>Q299*H299</f>
        <v>0</v>
      </c>
      <c r="S299" s="313">
        <v>0</v>
      </c>
      <c r="T299" s="314">
        <f>S299*H299</f>
        <v>0</v>
      </c>
      <c r="AR299" s="315" t="s">
        <v>319</v>
      </c>
      <c r="AT299" s="315" t="s">
        <v>245</v>
      </c>
      <c r="AU299" s="315" t="s">
        <v>252</v>
      </c>
      <c r="AY299" s="228" t="s">
        <v>249</v>
      </c>
      <c r="BE299" s="316">
        <f>IF(N299="základní",J299,0)</f>
        <v>0</v>
      </c>
      <c r="BF299" s="316">
        <f>IF(N299="snížená",J299,0)</f>
        <v>0</v>
      </c>
      <c r="BG299" s="316">
        <f>IF(N299="zákl. přenesená",J299,0)</f>
        <v>0</v>
      </c>
      <c r="BH299" s="316">
        <f>IF(N299="sníž. přenesená",J299,0)</f>
        <v>0</v>
      </c>
      <c r="BI299" s="316">
        <f>IF(N299="nulová",J299,0)</f>
        <v>0</v>
      </c>
      <c r="BJ299" s="228" t="s">
        <v>252</v>
      </c>
      <c r="BK299" s="316">
        <f>ROUND(I299*H299,2)</f>
        <v>0</v>
      </c>
      <c r="BL299" s="228" t="s">
        <v>274</v>
      </c>
      <c r="BM299" s="315" t="s">
        <v>643</v>
      </c>
    </row>
    <row r="300" spans="2:65" s="237" customFormat="1">
      <c r="B300" s="238"/>
      <c r="D300" s="317" t="s">
        <v>260</v>
      </c>
      <c r="F300" s="318" t="s">
        <v>642</v>
      </c>
      <c r="I300" s="354"/>
      <c r="L300" s="238"/>
      <c r="M300" s="319"/>
      <c r="T300" s="320"/>
      <c r="AT300" s="228" t="s">
        <v>260</v>
      </c>
      <c r="AU300" s="228" t="s">
        <v>252</v>
      </c>
    </row>
    <row r="301" spans="2:65" s="237" customFormat="1" ht="27.6" customHeight="1">
      <c r="B301" s="238"/>
      <c r="C301" s="329" t="s">
        <v>644</v>
      </c>
      <c r="D301" s="329" t="s">
        <v>245</v>
      </c>
      <c r="E301" s="330" t="s">
        <v>645</v>
      </c>
      <c r="F301" s="331" t="s">
        <v>646</v>
      </c>
      <c r="G301" s="332" t="s">
        <v>278</v>
      </c>
      <c r="H301" s="333">
        <v>1</v>
      </c>
      <c r="I301" s="374"/>
      <c r="J301" s="334">
        <f>ROUND(I301*H301,2)</f>
        <v>0</v>
      </c>
      <c r="K301" s="331" t="s">
        <v>199</v>
      </c>
      <c r="L301" s="335"/>
      <c r="M301" s="375" t="s">
        <v>199</v>
      </c>
      <c r="N301" s="336" t="s">
        <v>209</v>
      </c>
      <c r="P301" s="313">
        <f>O301*H301</f>
        <v>0</v>
      </c>
      <c r="Q301" s="313">
        <v>0</v>
      </c>
      <c r="R301" s="313">
        <f>Q301*H301</f>
        <v>0</v>
      </c>
      <c r="S301" s="313">
        <v>0</v>
      </c>
      <c r="T301" s="314">
        <f>S301*H301</f>
        <v>0</v>
      </c>
      <c r="AR301" s="315" t="s">
        <v>319</v>
      </c>
      <c r="AT301" s="315" t="s">
        <v>245</v>
      </c>
      <c r="AU301" s="315" t="s">
        <v>252</v>
      </c>
      <c r="AY301" s="228" t="s">
        <v>249</v>
      </c>
      <c r="BE301" s="316">
        <f>IF(N301="základní",J301,0)</f>
        <v>0</v>
      </c>
      <c r="BF301" s="316">
        <f>IF(N301="snížená",J301,0)</f>
        <v>0</v>
      </c>
      <c r="BG301" s="316">
        <f>IF(N301="zákl. přenesená",J301,0)</f>
        <v>0</v>
      </c>
      <c r="BH301" s="316">
        <f>IF(N301="sníž. přenesená",J301,0)</f>
        <v>0</v>
      </c>
      <c r="BI301" s="316">
        <f>IF(N301="nulová",J301,0)</f>
        <v>0</v>
      </c>
      <c r="BJ301" s="228" t="s">
        <v>252</v>
      </c>
      <c r="BK301" s="316">
        <f>ROUND(I301*H301,2)</f>
        <v>0</v>
      </c>
      <c r="BL301" s="228" t="s">
        <v>274</v>
      </c>
      <c r="BM301" s="315" t="s">
        <v>647</v>
      </c>
    </row>
    <row r="302" spans="2:65" s="237" customFormat="1">
      <c r="B302" s="238"/>
      <c r="D302" s="317" t="s">
        <v>260</v>
      </c>
      <c r="F302" s="318" t="s">
        <v>646</v>
      </c>
      <c r="I302" s="354"/>
      <c r="L302" s="238"/>
      <c r="M302" s="319"/>
      <c r="T302" s="320"/>
      <c r="AT302" s="228" t="s">
        <v>260</v>
      </c>
      <c r="AU302" s="228" t="s">
        <v>252</v>
      </c>
    </row>
    <row r="303" spans="2:65" s="237" customFormat="1" ht="70.150000000000006" customHeight="1">
      <c r="B303" s="238"/>
      <c r="C303" s="306" t="s">
        <v>648</v>
      </c>
      <c r="D303" s="306" t="s">
        <v>254</v>
      </c>
      <c r="E303" s="307" t="s">
        <v>649</v>
      </c>
      <c r="F303" s="308" t="s">
        <v>650</v>
      </c>
      <c r="G303" s="309" t="s">
        <v>583</v>
      </c>
      <c r="H303" s="310">
        <v>1.0880000000000001</v>
      </c>
      <c r="I303" s="371"/>
      <c r="J303" s="311">
        <f>ROUND(I303*H303,2)</f>
        <v>0</v>
      </c>
      <c r="K303" s="308" t="s">
        <v>199</v>
      </c>
      <c r="L303" s="238"/>
      <c r="M303" s="372" t="s">
        <v>199</v>
      </c>
      <c r="N303" s="312" t="s">
        <v>209</v>
      </c>
      <c r="P303" s="313">
        <f>O303*H303</f>
        <v>0</v>
      </c>
      <c r="Q303" s="313">
        <v>2.2563399999999998</v>
      </c>
      <c r="R303" s="313">
        <f>Q303*H303</f>
        <v>2.4548979200000001</v>
      </c>
      <c r="S303" s="313">
        <v>0</v>
      </c>
      <c r="T303" s="314">
        <f>S303*H303</f>
        <v>0</v>
      </c>
      <c r="AR303" s="315" t="s">
        <v>274</v>
      </c>
      <c r="AT303" s="315" t="s">
        <v>254</v>
      </c>
      <c r="AU303" s="315" t="s">
        <v>252</v>
      </c>
      <c r="AY303" s="228" t="s">
        <v>249</v>
      </c>
      <c r="BE303" s="316">
        <f>IF(N303="základní",J303,0)</f>
        <v>0</v>
      </c>
      <c r="BF303" s="316">
        <f>IF(N303="snížená",J303,0)</f>
        <v>0</v>
      </c>
      <c r="BG303" s="316">
        <f>IF(N303="zákl. přenesená",J303,0)</f>
        <v>0</v>
      </c>
      <c r="BH303" s="316">
        <f>IF(N303="sníž. přenesená",J303,0)</f>
        <v>0</v>
      </c>
      <c r="BI303" s="316">
        <f>IF(N303="nulová",J303,0)</f>
        <v>0</v>
      </c>
      <c r="BJ303" s="228" t="s">
        <v>252</v>
      </c>
      <c r="BK303" s="316">
        <f>ROUND(I303*H303,2)</f>
        <v>0</v>
      </c>
      <c r="BL303" s="228" t="s">
        <v>274</v>
      </c>
      <c r="BM303" s="315" t="s">
        <v>651</v>
      </c>
    </row>
    <row r="304" spans="2:65" s="237" customFormat="1" ht="39">
      <c r="B304" s="238"/>
      <c r="D304" s="317" t="s">
        <v>260</v>
      </c>
      <c r="F304" s="318" t="s">
        <v>652</v>
      </c>
      <c r="I304" s="354"/>
      <c r="L304" s="238"/>
      <c r="M304" s="319"/>
      <c r="T304" s="320"/>
      <c r="AT304" s="228" t="s">
        <v>260</v>
      </c>
      <c r="AU304" s="228" t="s">
        <v>252</v>
      </c>
    </row>
    <row r="305" spans="2:65" s="322" customFormat="1">
      <c r="B305" s="323"/>
      <c r="D305" s="317" t="s">
        <v>264</v>
      </c>
      <c r="E305" s="324" t="s">
        <v>199</v>
      </c>
      <c r="F305" s="325" t="s">
        <v>653</v>
      </c>
      <c r="H305" s="326">
        <v>1.0880000000000001</v>
      </c>
      <c r="I305" s="373"/>
      <c r="L305" s="323"/>
      <c r="M305" s="327"/>
      <c r="T305" s="328"/>
      <c r="AT305" s="324" t="s">
        <v>264</v>
      </c>
      <c r="AU305" s="324" t="s">
        <v>252</v>
      </c>
      <c r="AV305" s="322" t="s">
        <v>177</v>
      </c>
      <c r="AW305" s="322" t="s">
        <v>266</v>
      </c>
      <c r="AX305" s="322" t="s">
        <v>252</v>
      </c>
      <c r="AY305" s="324" t="s">
        <v>249</v>
      </c>
    </row>
    <row r="306" spans="2:65" s="237" customFormat="1" ht="30.6" customHeight="1">
      <c r="B306" s="238"/>
      <c r="C306" s="306" t="s">
        <v>654</v>
      </c>
      <c r="D306" s="306" t="s">
        <v>254</v>
      </c>
      <c r="E306" s="307" t="s">
        <v>655</v>
      </c>
      <c r="F306" s="308" t="s">
        <v>656</v>
      </c>
      <c r="G306" s="309" t="s">
        <v>81</v>
      </c>
      <c r="H306" s="310">
        <v>240</v>
      </c>
      <c r="I306" s="371"/>
      <c r="J306" s="311">
        <f>ROUND(I306*H306,2)</f>
        <v>0</v>
      </c>
      <c r="K306" s="308" t="s">
        <v>257</v>
      </c>
      <c r="L306" s="238"/>
      <c r="M306" s="372" t="s">
        <v>199</v>
      </c>
      <c r="N306" s="312" t="s">
        <v>209</v>
      </c>
      <c r="P306" s="313">
        <f>O306*H306</f>
        <v>0</v>
      </c>
      <c r="Q306" s="313">
        <v>0</v>
      </c>
      <c r="R306" s="313">
        <f>Q306*H306</f>
        <v>0</v>
      </c>
      <c r="S306" s="313">
        <v>0</v>
      </c>
      <c r="T306" s="314">
        <f>S306*H306</f>
        <v>0</v>
      </c>
      <c r="AR306" s="315" t="s">
        <v>274</v>
      </c>
      <c r="AT306" s="315" t="s">
        <v>254</v>
      </c>
      <c r="AU306" s="315" t="s">
        <v>252</v>
      </c>
      <c r="AY306" s="228" t="s">
        <v>249</v>
      </c>
      <c r="BE306" s="316">
        <f>IF(N306="základní",J306,0)</f>
        <v>0</v>
      </c>
      <c r="BF306" s="316">
        <f>IF(N306="snížená",J306,0)</f>
        <v>0</v>
      </c>
      <c r="BG306" s="316">
        <f>IF(N306="zákl. přenesená",J306,0)</f>
        <v>0</v>
      </c>
      <c r="BH306" s="316">
        <f>IF(N306="sníž. přenesená",J306,0)</f>
        <v>0</v>
      </c>
      <c r="BI306" s="316">
        <f>IF(N306="nulová",J306,0)</f>
        <v>0</v>
      </c>
      <c r="BJ306" s="228" t="s">
        <v>252</v>
      </c>
      <c r="BK306" s="316">
        <f>ROUND(I306*H306,2)</f>
        <v>0</v>
      </c>
      <c r="BL306" s="228" t="s">
        <v>274</v>
      </c>
      <c r="BM306" s="315" t="s">
        <v>657</v>
      </c>
    </row>
    <row r="307" spans="2:65" s="237" customFormat="1" ht="39">
      <c r="B307" s="238"/>
      <c r="D307" s="317" t="s">
        <v>260</v>
      </c>
      <c r="F307" s="318" t="s">
        <v>658</v>
      </c>
      <c r="I307" s="354"/>
      <c r="L307" s="238"/>
      <c r="M307" s="319"/>
      <c r="T307" s="320"/>
      <c r="AT307" s="228" t="s">
        <v>260</v>
      </c>
      <c r="AU307" s="228" t="s">
        <v>252</v>
      </c>
    </row>
    <row r="308" spans="2:65" s="237" customFormat="1" ht="39">
      <c r="B308" s="238"/>
      <c r="D308" s="317" t="s">
        <v>262</v>
      </c>
      <c r="F308" s="321" t="s">
        <v>659</v>
      </c>
      <c r="I308" s="354"/>
      <c r="L308" s="238"/>
      <c r="M308" s="319"/>
      <c r="T308" s="320"/>
      <c r="AT308" s="228" t="s">
        <v>262</v>
      </c>
      <c r="AU308" s="228" t="s">
        <v>252</v>
      </c>
    </row>
    <row r="309" spans="2:65" s="322" customFormat="1">
      <c r="B309" s="323"/>
      <c r="D309" s="317" t="s">
        <v>264</v>
      </c>
      <c r="E309" s="324" t="s">
        <v>199</v>
      </c>
      <c r="F309" s="325" t="s">
        <v>660</v>
      </c>
      <c r="H309" s="326">
        <v>240</v>
      </c>
      <c r="I309" s="373"/>
      <c r="L309" s="323"/>
      <c r="M309" s="327"/>
      <c r="T309" s="328"/>
      <c r="AT309" s="324" t="s">
        <v>264</v>
      </c>
      <c r="AU309" s="324" t="s">
        <v>252</v>
      </c>
      <c r="AV309" s="322" t="s">
        <v>177</v>
      </c>
      <c r="AW309" s="322" t="s">
        <v>266</v>
      </c>
      <c r="AX309" s="322" t="s">
        <v>252</v>
      </c>
      <c r="AY309" s="324" t="s">
        <v>249</v>
      </c>
    </row>
    <row r="310" spans="2:65" s="237" customFormat="1" ht="29.45" customHeight="1">
      <c r="B310" s="238"/>
      <c r="C310" s="306" t="s">
        <v>661</v>
      </c>
      <c r="D310" s="306" t="s">
        <v>254</v>
      </c>
      <c r="E310" s="307" t="s">
        <v>662</v>
      </c>
      <c r="F310" s="308" t="s">
        <v>663</v>
      </c>
      <c r="G310" s="309" t="s">
        <v>81</v>
      </c>
      <c r="H310" s="310">
        <v>240</v>
      </c>
      <c r="I310" s="371"/>
      <c r="J310" s="311">
        <f>ROUND(I310*H310,2)</f>
        <v>0</v>
      </c>
      <c r="K310" s="308" t="s">
        <v>257</v>
      </c>
      <c r="L310" s="238"/>
      <c r="M310" s="372" t="s">
        <v>199</v>
      </c>
      <c r="N310" s="312" t="s">
        <v>209</v>
      </c>
      <c r="P310" s="313">
        <f>O310*H310</f>
        <v>0</v>
      </c>
      <c r="Q310" s="313">
        <v>0</v>
      </c>
      <c r="R310" s="313">
        <f>Q310*H310</f>
        <v>0</v>
      </c>
      <c r="S310" s="313">
        <v>0</v>
      </c>
      <c r="T310" s="314">
        <f>S310*H310</f>
        <v>0</v>
      </c>
      <c r="AR310" s="315" t="s">
        <v>274</v>
      </c>
      <c r="AT310" s="315" t="s">
        <v>254</v>
      </c>
      <c r="AU310" s="315" t="s">
        <v>252</v>
      </c>
      <c r="AY310" s="228" t="s">
        <v>249</v>
      </c>
      <c r="BE310" s="316">
        <f>IF(N310="základní",J310,0)</f>
        <v>0</v>
      </c>
      <c r="BF310" s="316">
        <f>IF(N310="snížená",J310,0)</f>
        <v>0</v>
      </c>
      <c r="BG310" s="316">
        <f>IF(N310="zákl. přenesená",J310,0)</f>
        <v>0</v>
      </c>
      <c r="BH310" s="316">
        <f>IF(N310="sníž. přenesená",J310,0)</f>
        <v>0</v>
      </c>
      <c r="BI310" s="316">
        <f>IF(N310="nulová",J310,0)</f>
        <v>0</v>
      </c>
      <c r="BJ310" s="228" t="s">
        <v>252</v>
      </c>
      <c r="BK310" s="316">
        <f>ROUND(I310*H310,2)</f>
        <v>0</v>
      </c>
      <c r="BL310" s="228" t="s">
        <v>274</v>
      </c>
      <c r="BM310" s="315" t="s">
        <v>664</v>
      </c>
    </row>
    <row r="311" spans="2:65" s="237" customFormat="1" ht="29.25">
      <c r="B311" s="238"/>
      <c r="D311" s="317" t="s">
        <v>260</v>
      </c>
      <c r="F311" s="318" t="s">
        <v>665</v>
      </c>
      <c r="I311" s="354"/>
      <c r="L311" s="238"/>
      <c r="M311" s="319"/>
      <c r="T311" s="320"/>
      <c r="AT311" s="228" t="s">
        <v>260</v>
      </c>
      <c r="AU311" s="228" t="s">
        <v>252</v>
      </c>
    </row>
    <row r="312" spans="2:65" s="237" customFormat="1" ht="27.6" customHeight="1">
      <c r="B312" s="238"/>
      <c r="C312" s="306" t="s">
        <v>666</v>
      </c>
      <c r="D312" s="306" t="s">
        <v>254</v>
      </c>
      <c r="E312" s="307" t="s">
        <v>667</v>
      </c>
      <c r="F312" s="308" t="s">
        <v>668</v>
      </c>
      <c r="G312" s="309" t="s">
        <v>583</v>
      </c>
      <c r="H312" s="310">
        <v>4.16</v>
      </c>
      <c r="I312" s="371"/>
      <c r="J312" s="311">
        <f>ROUND(I312*H312,2)</f>
        <v>0</v>
      </c>
      <c r="K312" s="308" t="s">
        <v>257</v>
      </c>
      <c r="L312" s="238"/>
      <c r="M312" s="372" t="s">
        <v>199</v>
      </c>
      <c r="N312" s="312" t="s">
        <v>209</v>
      </c>
      <c r="P312" s="313">
        <f>O312*H312</f>
        <v>0</v>
      </c>
      <c r="Q312" s="313">
        <v>0</v>
      </c>
      <c r="R312" s="313">
        <f>Q312*H312</f>
        <v>0</v>
      </c>
      <c r="S312" s="313">
        <v>0</v>
      </c>
      <c r="T312" s="314">
        <f>S312*H312</f>
        <v>0</v>
      </c>
      <c r="AR312" s="315" t="s">
        <v>285</v>
      </c>
      <c r="AT312" s="315" t="s">
        <v>254</v>
      </c>
      <c r="AU312" s="315" t="s">
        <v>252</v>
      </c>
      <c r="AY312" s="228" t="s">
        <v>249</v>
      </c>
      <c r="BE312" s="316">
        <f>IF(N312="základní",J312,0)</f>
        <v>0</v>
      </c>
      <c r="BF312" s="316">
        <f>IF(N312="snížená",J312,0)</f>
        <v>0</v>
      </c>
      <c r="BG312" s="316">
        <f>IF(N312="zákl. přenesená",J312,0)</f>
        <v>0</v>
      </c>
      <c r="BH312" s="316">
        <f>IF(N312="sníž. přenesená",J312,0)</f>
        <v>0</v>
      </c>
      <c r="BI312" s="316">
        <f>IF(N312="nulová",J312,0)</f>
        <v>0</v>
      </c>
      <c r="BJ312" s="228" t="s">
        <v>252</v>
      </c>
      <c r="BK312" s="316">
        <f>ROUND(I312*H312,2)</f>
        <v>0</v>
      </c>
      <c r="BL312" s="228" t="s">
        <v>285</v>
      </c>
      <c r="BM312" s="315" t="s">
        <v>669</v>
      </c>
    </row>
    <row r="313" spans="2:65" s="237" customFormat="1" ht="29.25">
      <c r="B313" s="238"/>
      <c r="D313" s="317" t="s">
        <v>260</v>
      </c>
      <c r="F313" s="318" t="s">
        <v>670</v>
      </c>
      <c r="I313" s="354"/>
      <c r="L313" s="238"/>
      <c r="M313" s="319"/>
      <c r="T313" s="320"/>
      <c r="AT313" s="228" t="s">
        <v>260</v>
      </c>
      <c r="AU313" s="228" t="s">
        <v>252</v>
      </c>
    </row>
    <row r="314" spans="2:65" s="237" customFormat="1" ht="39">
      <c r="B314" s="238"/>
      <c r="D314" s="317" t="s">
        <v>262</v>
      </c>
      <c r="F314" s="321" t="s">
        <v>671</v>
      </c>
      <c r="I314" s="354"/>
      <c r="L314" s="238"/>
      <c r="M314" s="319"/>
      <c r="T314" s="320"/>
      <c r="AT314" s="228" t="s">
        <v>262</v>
      </c>
      <c r="AU314" s="228" t="s">
        <v>252</v>
      </c>
    </row>
    <row r="315" spans="2:65" s="322" customFormat="1">
      <c r="B315" s="323"/>
      <c r="D315" s="317" t="s">
        <v>264</v>
      </c>
      <c r="E315" s="324" t="s">
        <v>199</v>
      </c>
      <c r="F315" s="325" t="s">
        <v>672</v>
      </c>
      <c r="H315" s="326">
        <v>4.16</v>
      </c>
      <c r="I315" s="373"/>
      <c r="L315" s="323"/>
      <c r="M315" s="327"/>
      <c r="T315" s="328"/>
      <c r="AT315" s="324" t="s">
        <v>264</v>
      </c>
      <c r="AU315" s="324" t="s">
        <v>252</v>
      </c>
      <c r="AV315" s="322" t="s">
        <v>177</v>
      </c>
      <c r="AW315" s="322" t="s">
        <v>266</v>
      </c>
      <c r="AX315" s="322" t="s">
        <v>252</v>
      </c>
      <c r="AY315" s="324" t="s">
        <v>249</v>
      </c>
    </row>
    <row r="316" spans="2:65" s="237" customFormat="1" ht="28.15" customHeight="1">
      <c r="B316" s="238"/>
      <c r="C316" s="306" t="s">
        <v>673</v>
      </c>
      <c r="D316" s="306" t="s">
        <v>254</v>
      </c>
      <c r="E316" s="307" t="s">
        <v>674</v>
      </c>
      <c r="F316" s="308" t="s">
        <v>675</v>
      </c>
      <c r="G316" s="309" t="s">
        <v>583</v>
      </c>
      <c r="H316" s="310">
        <v>4.16</v>
      </c>
      <c r="I316" s="371"/>
      <c r="J316" s="311">
        <f>ROUND(I316*H316,2)</f>
        <v>0</v>
      </c>
      <c r="K316" s="308" t="s">
        <v>257</v>
      </c>
      <c r="L316" s="238"/>
      <c r="M316" s="372" t="s">
        <v>199</v>
      </c>
      <c r="N316" s="312" t="s">
        <v>209</v>
      </c>
      <c r="P316" s="313">
        <f>O316*H316</f>
        <v>0</v>
      </c>
      <c r="Q316" s="313">
        <v>0</v>
      </c>
      <c r="R316" s="313">
        <f>Q316*H316</f>
        <v>0</v>
      </c>
      <c r="S316" s="313">
        <v>0</v>
      </c>
      <c r="T316" s="314">
        <f>S316*H316</f>
        <v>0</v>
      </c>
      <c r="AR316" s="315" t="s">
        <v>274</v>
      </c>
      <c r="AT316" s="315" t="s">
        <v>254</v>
      </c>
      <c r="AU316" s="315" t="s">
        <v>252</v>
      </c>
      <c r="AY316" s="228" t="s">
        <v>249</v>
      </c>
      <c r="BE316" s="316">
        <f>IF(N316="základní",J316,0)</f>
        <v>0</v>
      </c>
      <c r="BF316" s="316">
        <f>IF(N316="snížená",J316,0)</f>
        <v>0</v>
      </c>
      <c r="BG316" s="316">
        <f>IF(N316="zákl. přenesená",J316,0)</f>
        <v>0</v>
      </c>
      <c r="BH316" s="316">
        <f>IF(N316="sníž. přenesená",J316,0)</f>
        <v>0</v>
      </c>
      <c r="BI316" s="316">
        <f>IF(N316="nulová",J316,0)</f>
        <v>0</v>
      </c>
      <c r="BJ316" s="228" t="s">
        <v>252</v>
      </c>
      <c r="BK316" s="316">
        <f>ROUND(I316*H316,2)</f>
        <v>0</v>
      </c>
      <c r="BL316" s="228" t="s">
        <v>274</v>
      </c>
      <c r="BM316" s="315" t="s">
        <v>676</v>
      </c>
    </row>
    <row r="317" spans="2:65" s="237" customFormat="1" ht="19.5">
      <c r="B317" s="238"/>
      <c r="D317" s="317" t="s">
        <v>260</v>
      </c>
      <c r="F317" s="318" t="s">
        <v>677</v>
      </c>
      <c r="I317" s="354"/>
      <c r="L317" s="238"/>
      <c r="M317" s="319"/>
      <c r="T317" s="320"/>
      <c r="AT317" s="228" t="s">
        <v>260</v>
      </c>
      <c r="AU317" s="228" t="s">
        <v>252</v>
      </c>
    </row>
    <row r="318" spans="2:65" s="237" customFormat="1" ht="126.75">
      <c r="B318" s="238"/>
      <c r="D318" s="317" t="s">
        <v>262</v>
      </c>
      <c r="F318" s="321" t="s">
        <v>678</v>
      </c>
      <c r="I318" s="354"/>
      <c r="L318" s="238"/>
      <c r="M318" s="319"/>
      <c r="T318" s="320"/>
      <c r="AT318" s="228" t="s">
        <v>262</v>
      </c>
      <c r="AU318" s="228" t="s">
        <v>252</v>
      </c>
    </row>
    <row r="319" spans="2:65" s="237" customFormat="1" ht="27.6" customHeight="1">
      <c r="B319" s="238"/>
      <c r="C319" s="306" t="s">
        <v>679</v>
      </c>
      <c r="D319" s="306" t="s">
        <v>254</v>
      </c>
      <c r="E319" s="307" t="s">
        <v>680</v>
      </c>
      <c r="F319" s="308" t="s">
        <v>681</v>
      </c>
      <c r="G319" s="309" t="s">
        <v>81</v>
      </c>
      <c r="H319" s="310">
        <v>10</v>
      </c>
      <c r="I319" s="371"/>
      <c r="J319" s="311">
        <f>ROUND(I319*H319,2)</f>
        <v>0</v>
      </c>
      <c r="K319" s="308" t="s">
        <v>257</v>
      </c>
      <c r="L319" s="238"/>
      <c r="M319" s="372" t="s">
        <v>199</v>
      </c>
      <c r="N319" s="312" t="s">
        <v>209</v>
      </c>
      <c r="P319" s="313">
        <f>O319*H319</f>
        <v>0</v>
      </c>
      <c r="Q319" s="313">
        <v>0</v>
      </c>
      <c r="R319" s="313">
        <f>Q319*H319</f>
        <v>0</v>
      </c>
      <c r="S319" s="313">
        <v>0</v>
      </c>
      <c r="T319" s="314">
        <f>S319*H319</f>
        <v>0</v>
      </c>
      <c r="AR319" s="315" t="s">
        <v>285</v>
      </c>
      <c r="AT319" s="315" t="s">
        <v>254</v>
      </c>
      <c r="AU319" s="315" t="s">
        <v>252</v>
      </c>
      <c r="AY319" s="228" t="s">
        <v>249</v>
      </c>
      <c r="BE319" s="316">
        <f>IF(N319="základní",J319,0)</f>
        <v>0</v>
      </c>
      <c r="BF319" s="316">
        <f>IF(N319="snížená",J319,0)</f>
        <v>0</v>
      </c>
      <c r="BG319" s="316">
        <f>IF(N319="zákl. přenesená",J319,0)</f>
        <v>0</v>
      </c>
      <c r="BH319" s="316">
        <f>IF(N319="sníž. přenesená",J319,0)</f>
        <v>0</v>
      </c>
      <c r="BI319" s="316">
        <f>IF(N319="nulová",J319,0)</f>
        <v>0</v>
      </c>
      <c r="BJ319" s="228" t="s">
        <v>252</v>
      </c>
      <c r="BK319" s="316">
        <f>ROUND(I319*H319,2)</f>
        <v>0</v>
      </c>
      <c r="BL319" s="228" t="s">
        <v>285</v>
      </c>
      <c r="BM319" s="315" t="s">
        <v>682</v>
      </c>
    </row>
    <row r="320" spans="2:65" s="237" customFormat="1" ht="19.5">
      <c r="B320" s="238"/>
      <c r="D320" s="317" t="s">
        <v>260</v>
      </c>
      <c r="F320" s="318" t="s">
        <v>683</v>
      </c>
      <c r="I320" s="354"/>
      <c r="L320" s="238"/>
      <c r="M320" s="319"/>
      <c r="T320" s="320"/>
      <c r="AT320" s="228" t="s">
        <v>260</v>
      </c>
      <c r="AU320" s="228" t="s">
        <v>252</v>
      </c>
    </row>
    <row r="321" spans="2:65" s="237" customFormat="1" ht="39.6" customHeight="1">
      <c r="B321" s="238"/>
      <c r="C321" s="329" t="s">
        <v>684</v>
      </c>
      <c r="D321" s="329" t="s">
        <v>245</v>
      </c>
      <c r="E321" s="330" t="s">
        <v>685</v>
      </c>
      <c r="F321" s="331" t="s">
        <v>686</v>
      </c>
      <c r="G321" s="332" t="s">
        <v>81</v>
      </c>
      <c r="H321" s="333">
        <v>11.5</v>
      </c>
      <c r="I321" s="374"/>
      <c r="J321" s="334">
        <f>ROUND(I321*H321,2)</f>
        <v>0</v>
      </c>
      <c r="K321" s="331" t="s">
        <v>257</v>
      </c>
      <c r="L321" s="335"/>
      <c r="M321" s="375" t="s">
        <v>199</v>
      </c>
      <c r="N321" s="336" t="s">
        <v>209</v>
      </c>
      <c r="P321" s="313">
        <f>O321*H321</f>
        <v>0</v>
      </c>
      <c r="Q321" s="313">
        <v>6.8999999999999997E-4</v>
      </c>
      <c r="R321" s="313">
        <f>Q321*H321</f>
        <v>7.9349999999999993E-3</v>
      </c>
      <c r="S321" s="313">
        <v>0</v>
      </c>
      <c r="T321" s="314">
        <f>S321*H321</f>
        <v>0</v>
      </c>
      <c r="AR321" s="315" t="s">
        <v>270</v>
      </c>
      <c r="AT321" s="315" t="s">
        <v>245</v>
      </c>
      <c r="AU321" s="315" t="s">
        <v>252</v>
      </c>
      <c r="AY321" s="228" t="s">
        <v>249</v>
      </c>
      <c r="BE321" s="316">
        <f>IF(N321="základní",J321,0)</f>
        <v>0</v>
      </c>
      <c r="BF321" s="316">
        <f>IF(N321="snížená",J321,0)</f>
        <v>0</v>
      </c>
      <c r="BG321" s="316">
        <f>IF(N321="zákl. přenesená",J321,0)</f>
        <v>0</v>
      </c>
      <c r="BH321" s="316">
        <f>IF(N321="sníž. přenesená",J321,0)</f>
        <v>0</v>
      </c>
      <c r="BI321" s="316">
        <f>IF(N321="nulová",J321,0)</f>
        <v>0</v>
      </c>
      <c r="BJ321" s="228" t="s">
        <v>252</v>
      </c>
      <c r="BK321" s="316">
        <f>ROUND(I321*H321,2)</f>
        <v>0</v>
      </c>
      <c r="BL321" s="228" t="s">
        <v>270</v>
      </c>
      <c r="BM321" s="315" t="s">
        <v>687</v>
      </c>
    </row>
    <row r="322" spans="2:65" s="237" customFormat="1" ht="19.5">
      <c r="B322" s="238"/>
      <c r="D322" s="317" t="s">
        <v>260</v>
      </c>
      <c r="F322" s="318" t="s">
        <v>686</v>
      </c>
      <c r="I322" s="354"/>
      <c r="L322" s="238"/>
      <c r="M322" s="319"/>
      <c r="T322" s="320"/>
      <c r="AT322" s="228" t="s">
        <v>260</v>
      </c>
      <c r="AU322" s="228" t="s">
        <v>252</v>
      </c>
    </row>
    <row r="323" spans="2:65" s="322" customFormat="1">
      <c r="B323" s="323"/>
      <c r="D323" s="317" t="s">
        <v>264</v>
      </c>
      <c r="E323" s="324" t="s">
        <v>199</v>
      </c>
      <c r="F323" s="325" t="s">
        <v>688</v>
      </c>
      <c r="H323" s="326">
        <v>10</v>
      </c>
      <c r="I323" s="373"/>
      <c r="L323" s="323"/>
      <c r="M323" s="327"/>
      <c r="T323" s="328"/>
      <c r="AT323" s="324" t="s">
        <v>264</v>
      </c>
      <c r="AU323" s="324" t="s">
        <v>252</v>
      </c>
      <c r="AV323" s="322" t="s">
        <v>177</v>
      </c>
      <c r="AW323" s="322" t="s">
        <v>266</v>
      </c>
      <c r="AX323" s="322" t="s">
        <v>252</v>
      </c>
      <c r="AY323" s="324" t="s">
        <v>249</v>
      </c>
    </row>
    <row r="324" spans="2:65" s="322" customFormat="1">
      <c r="B324" s="323"/>
      <c r="D324" s="317" t="s">
        <v>264</v>
      </c>
      <c r="F324" s="325" t="s">
        <v>689</v>
      </c>
      <c r="H324" s="326">
        <v>11.5</v>
      </c>
      <c r="I324" s="373"/>
      <c r="L324" s="323"/>
      <c r="M324" s="327"/>
      <c r="T324" s="328"/>
      <c r="AT324" s="324" t="s">
        <v>264</v>
      </c>
      <c r="AU324" s="324" t="s">
        <v>252</v>
      </c>
      <c r="AV324" s="322" t="s">
        <v>177</v>
      </c>
      <c r="AW324" s="322" t="s">
        <v>180</v>
      </c>
      <c r="AX324" s="322" t="s">
        <v>252</v>
      </c>
      <c r="AY324" s="324" t="s">
        <v>249</v>
      </c>
    </row>
    <row r="325" spans="2:65" s="237" customFormat="1" ht="29.45" customHeight="1">
      <c r="B325" s="238"/>
      <c r="C325" s="306" t="s">
        <v>690</v>
      </c>
      <c r="D325" s="306" t="s">
        <v>254</v>
      </c>
      <c r="E325" s="307" t="s">
        <v>691</v>
      </c>
      <c r="F325" s="308" t="s">
        <v>692</v>
      </c>
      <c r="G325" s="309" t="s">
        <v>245</v>
      </c>
      <c r="H325" s="310">
        <v>280</v>
      </c>
      <c r="I325" s="371"/>
      <c r="J325" s="311">
        <f>ROUND(I325*H325,2)</f>
        <v>0</v>
      </c>
      <c r="K325" s="308" t="s">
        <v>257</v>
      </c>
      <c r="L325" s="238"/>
      <c r="M325" s="372" t="s">
        <v>199</v>
      </c>
      <c r="N325" s="312" t="s">
        <v>209</v>
      </c>
      <c r="P325" s="313">
        <f>O325*H325</f>
        <v>0</v>
      </c>
      <c r="Q325" s="313">
        <v>0</v>
      </c>
      <c r="R325" s="313">
        <f>Q325*H325</f>
        <v>0</v>
      </c>
      <c r="S325" s="313">
        <v>0</v>
      </c>
      <c r="T325" s="314">
        <f>S325*H325</f>
        <v>0</v>
      </c>
      <c r="AR325" s="315" t="s">
        <v>274</v>
      </c>
      <c r="AT325" s="315" t="s">
        <v>254</v>
      </c>
      <c r="AU325" s="315" t="s">
        <v>252</v>
      </c>
      <c r="AY325" s="228" t="s">
        <v>249</v>
      </c>
      <c r="BE325" s="316">
        <f>IF(N325="základní",J325,0)</f>
        <v>0</v>
      </c>
      <c r="BF325" s="316">
        <f>IF(N325="snížená",J325,0)</f>
        <v>0</v>
      </c>
      <c r="BG325" s="316">
        <f>IF(N325="zákl. přenesená",J325,0)</f>
        <v>0</v>
      </c>
      <c r="BH325" s="316">
        <f>IF(N325="sníž. přenesená",J325,0)</f>
        <v>0</v>
      </c>
      <c r="BI325" s="316">
        <f>IF(N325="nulová",J325,0)</f>
        <v>0</v>
      </c>
      <c r="BJ325" s="228" t="s">
        <v>252</v>
      </c>
      <c r="BK325" s="316">
        <f>ROUND(I325*H325,2)</f>
        <v>0</v>
      </c>
      <c r="BL325" s="228" t="s">
        <v>274</v>
      </c>
      <c r="BM325" s="315" t="s">
        <v>693</v>
      </c>
    </row>
    <row r="326" spans="2:65" s="237" customFormat="1" ht="19.5">
      <c r="B326" s="238"/>
      <c r="D326" s="317" t="s">
        <v>260</v>
      </c>
      <c r="F326" s="318" t="s">
        <v>694</v>
      </c>
      <c r="I326" s="354"/>
      <c r="L326" s="238"/>
      <c r="M326" s="319"/>
      <c r="T326" s="320"/>
      <c r="AT326" s="228" t="s">
        <v>260</v>
      </c>
      <c r="AU326" s="228" t="s">
        <v>252</v>
      </c>
    </row>
    <row r="327" spans="2:65" s="237" customFormat="1" ht="32.450000000000003" customHeight="1">
      <c r="B327" s="238"/>
      <c r="C327" s="329" t="s">
        <v>695</v>
      </c>
      <c r="D327" s="329" t="s">
        <v>245</v>
      </c>
      <c r="E327" s="330" t="s">
        <v>696</v>
      </c>
      <c r="F327" s="331" t="s">
        <v>697</v>
      </c>
      <c r="G327" s="332" t="s">
        <v>245</v>
      </c>
      <c r="H327" s="333">
        <v>336</v>
      </c>
      <c r="I327" s="374"/>
      <c r="J327" s="334">
        <f>ROUND(I327*H327,2)</f>
        <v>0</v>
      </c>
      <c r="K327" s="331" t="s">
        <v>257</v>
      </c>
      <c r="L327" s="335"/>
      <c r="M327" s="375" t="s">
        <v>199</v>
      </c>
      <c r="N327" s="336" t="s">
        <v>209</v>
      </c>
      <c r="P327" s="313">
        <f>O327*H327</f>
        <v>0</v>
      </c>
      <c r="Q327" s="313">
        <v>4.2999999999999999E-4</v>
      </c>
      <c r="R327" s="313">
        <f>Q327*H327</f>
        <v>0.14448</v>
      </c>
      <c r="S327" s="313">
        <v>0</v>
      </c>
      <c r="T327" s="314">
        <f>S327*H327</f>
        <v>0</v>
      </c>
      <c r="AR327" s="315" t="s">
        <v>319</v>
      </c>
      <c r="AT327" s="315" t="s">
        <v>245</v>
      </c>
      <c r="AU327" s="315" t="s">
        <v>252</v>
      </c>
      <c r="AY327" s="228" t="s">
        <v>249</v>
      </c>
      <c r="BE327" s="316">
        <f>IF(N327="základní",J327,0)</f>
        <v>0</v>
      </c>
      <c r="BF327" s="316">
        <f>IF(N327="snížená",J327,0)</f>
        <v>0</v>
      </c>
      <c r="BG327" s="316">
        <f>IF(N327="zákl. přenesená",J327,0)</f>
        <v>0</v>
      </c>
      <c r="BH327" s="316">
        <f>IF(N327="sníž. přenesená",J327,0)</f>
        <v>0</v>
      </c>
      <c r="BI327" s="316">
        <f>IF(N327="nulová",J327,0)</f>
        <v>0</v>
      </c>
      <c r="BJ327" s="228" t="s">
        <v>252</v>
      </c>
      <c r="BK327" s="316">
        <f>ROUND(I327*H327,2)</f>
        <v>0</v>
      </c>
      <c r="BL327" s="228" t="s">
        <v>274</v>
      </c>
      <c r="BM327" s="315" t="s">
        <v>698</v>
      </c>
    </row>
    <row r="328" spans="2:65" s="237" customFormat="1" ht="19.5">
      <c r="B328" s="238"/>
      <c r="D328" s="317" t="s">
        <v>260</v>
      </c>
      <c r="F328" s="318" t="s">
        <v>697</v>
      </c>
      <c r="I328" s="354"/>
      <c r="L328" s="238"/>
      <c r="M328" s="319"/>
      <c r="T328" s="320"/>
      <c r="AT328" s="228" t="s">
        <v>260</v>
      </c>
      <c r="AU328" s="228" t="s">
        <v>252</v>
      </c>
    </row>
    <row r="329" spans="2:65" s="322" customFormat="1">
      <c r="B329" s="323"/>
      <c r="D329" s="317" t="s">
        <v>264</v>
      </c>
      <c r="E329" s="324" t="s">
        <v>199</v>
      </c>
      <c r="F329" s="325" t="s">
        <v>699</v>
      </c>
      <c r="H329" s="326">
        <v>280</v>
      </c>
      <c r="I329" s="373"/>
      <c r="L329" s="323"/>
      <c r="M329" s="327"/>
      <c r="T329" s="328"/>
      <c r="AT329" s="324" t="s">
        <v>264</v>
      </c>
      <c r="AU329" s="324" t="s">
        <v>252</v>
      </c>
      <c r="AV329" s="322" t="s">
        <v>177</v>
      </c>
      <c r="AW329" s="322" t="s">
        <v>266</v>
      </c>
      <c r="AX329" s="322" t="s">
        <v>252</v>
      </c>
      <c r="AY329" s="324" t="s">
        <v>249</v>
      </c>
    </row>
    <row r="330" spans="2:65" s="322" customFormat="1">
      <c r="B330" s="323"/>
      <c r="D330" s="317" t="s">
        <v>264</v>
      </c>
      <c r="F330" s="325" t="s">
        <v>700</v>
      </c>
      <c r="H330" s="326">
        <v>336</v>
      </c>
      <c r="I330" s="373"/>
      <c r="L330" s="323"/>
      <c r="M330" s="327"/>
      <c r="T330" s="328"/>
      <c r="AT330" s="324" t="s">
        <v>264</v>
      </c>
      <c r="AU330" s="324" t="s">
        <v>252</v>
      </c>
      <c r="AV330" s="322" t="s">
        <v>177</v>
      </c>
      <c r="AW330" s="322" t="s">
        <v>180</v>
      </c>
      <c r="AX330" s="322" t="s">
        <v>252</v>
      </c>
      <c r="AY330" s="324" t="s">
        <v>249</v>
      </c>
    </row>
    <row r="331" spans="2:65" s="237" customFormat="1" ht="27.6" customHeight="1">
      <c r="B331" s="238"/>
      <c r="C331" s="306" t="s">
        <v>701</v>
      </c>
      <c r="D331" s="306" t="s">
        <v>254</v>
      </c>
      <c r="E331" s="307" t="s">
        <v>702</v>
      </c>
      <c r="F331" s="308" t="s">
        <v>703</v>
      </c>
      <c r="G331" s="309" t="s">
        <v>81</v>
      </c>
      <c r="H331" s="310">
        <v>248</v>
      </c>
      <c r="I331" s="371"/>
      <c r="J331" s="311">
        <f>ROUND(I331*H331,2)</f>
        <v>0</v>
      </c>
      <c r="K331" s="308" t="s">
        <v>257</v>
      </c>
      <c r="L331" s="238"/>
      <c r="M331" s="372" t="s">
        <v>199</v>
      </c>
      <c r="N331" s="312" t="s">
        <v>209</v>
      </c>
      <c r="P331" s="313">
        <f>O331*H331</f>
        <v>0</v>
      </c>
      <c r="Q331" s="313">
        <v>1.3999999999999999E-4</v>
      </c>
      <c r="R331" s="313">
        <f>Q331*H331</f>
        <v>3.4719999999999994E-2</v>
      </c>
      <c r="S331" s="313">
        <v>0</v>
      </c>
      <c r="T331" s="314">
        <f>S331*H331</f>
        <v>0</v>
      </c>
      <c r="AR331" s="315" t="s">
        <v>258</v>
      </c>
      <c r="AT331" s="315" t="s">
        <v>254</v>
      </c>
      <c r="AU331" s="315" t="s">
        <v>252</v>
      </c>
      <c r="AY331" s="228" t="s">
        <v>249</v>
      </c>
      <c r="BE331" s="316">
        <f>IF(N331="základní",J331,0)</f>
        <v>0</v>
      </c>
      <c r="BF331" s="316">
        <f>IF(N331="snížená",J331,0)</f>
        <v>0</v>
      </c>
      <c r="BG331" s="316">
        <f>IF(N331="zákl. přenesená",J331,0)</f>
        <v>0</v>
      </c>
      <c r="BH331" s="316">
        <f>IF(N331="sníž. přenesená",J331,0)</f>
        <v>0</v>
      </c>
      <c r="BI331" s="316">
        <f>IF(N331="nulová",J331,0)</f>
        <v>0</v>
      </c>
      <c r="BJ331" s="228" t="s">
        <v>252</v>
      </c>
      <c r="BK331" s="316">
        <f>ROUND(I331*H331,2)</f>
        <v>0</v>
      </c>
      <c r="BL331" s="228" t="s">
        <v>258</v>
      </c>
      <c r="BM331" s="315" t="s">
        <v>704</v>
      </c>
    </row>
    <row r="332" spans="2:65" s="237" customFormat="1" ht="19.5">
      <c r="B332" s="238"/>
      <c r="D332" s="317" t="s">
        <v>260</v>
      </c>
      <c r="F332" s="318" t="s">
        <v>703</v>
      </c>
      <c r="I332" s="354"/>
      <c r="L332" s="238"/>
      <c r="M332" s="319"/>
      <c r="T332" s="320"/>
      <c r="AT332" s="228" t="s">
        <v>260</v>
      </c>
      <c r="AU332" s="228" t="s">
        <v>252</v>
      </c>
    </row>
    <row r="333" spans="2:65" s="322" customFormat="1">
      <c r="B333" s="323"/>
      <c r="D333" s="317" t="s">
        <v>264</v>
      </c>
      <c r="E333" s="324" t="s">
        <v>199</v>
      </c>
      <c r="F333" s="325" t="s">
        <v>705</v>
      </c>
      <c r="H333" s="326">
        <v>248</v>
      </c>
      <c r="I333" s="373"/>
      <c r="L333" s="323"/>
      <c r="M333" s="327"/>
      <c r="T333" s="328"/>
      <c r="AT333" s="324" t="s">
        <v>264</v>
      </c>
      <c r="AU333" s="324" t="s">
        <v>252</v>
      </c>
      <c r="AV333" s="322" t="s">
        <v>177</v>
      </c>
      <c r="AW333" s="322" t="s">
        <v>266</v>
      </c>
      <c r="AX333" s="322" t="s">
        <v>252</v>
      </c>
      <c r="AY333" s="324" t="s">
        <v>249</v>
      </c>
    </row>
    <row r="334" spans="2:65" s="237" customFormat="1" ht="16.5" customHeight="1">
      <c r="B334" s="238"/>
      <c r="C334" s="306" t="s">
        <v>706</v>
      </c>
      <c r="D334" s="306" t="s">
        <v>254</v>
      </c>
      <c r="E334" s="307" t="s">
        <v>707</v>
      </c>
      <c r="F334" s="308" t="s">
        <v>708</v>
      </c>
      <c r="G334" s="309" t="s">
        <v>245</v>
      </c>
      <c r="H334" s="310">
        <v>300</v>
      </c>
      <c r="I334" s="371"/>
      <c r="J334" s="311">
        <f>ROUND(I334*H334,2)</f>
        <v>0</v>
      </c>
      <c r="K334" s="308" t="s">
        <v>257</v>
      </c>
      <c r="L334" s="238"/>
      <c r="M334" s="372" t="s">
        <v>199</v>
      </c>
      <c r="N334" s="312" t="s">
        <v>209</v>
      </c>
      <c r="P334" s="313">
        <f>O334*H334</f>
        <v>0</v>
      </c>
      <c r="Q334" s="313">
        <v>9.0000000000000006E-5</v>
      </c>
      <c r="R334" s="313">
        <f>Q334*H334</f>
        <v>2.7000000000000003E-2</v>
      </c>
      <c r="S334" s="313">
        <v>0</v>
      </c>
      <c r="T334" s="314">
        <f>S334*H334</f>
        <v>0</v>
      </c>
      <c r="AR334" s="315" t="s">
        <v>274</v>
      </c>
      <c r="AT334" s="315" t="s">
        <v>254</v>
      </c>
      <c r="AU334" s="315" t="s">
        <v>252</v>
      </c>
      <c r="AY334" s="228" t="s">
        <v>249</v>
      </c>
      <c r="BE334" s="316">
        <f>IF(N334="základní",J334,0)</f>
        <v>0</v>
      </c>
      <c r="BF334" s="316">
        <f>IF(N334="snížená",J334,0)</f>
        <v>0</v>
      </c>
      <c r="BG334" s="316">
        <f>IF(N334="zákl. přenesená",J334,0)</f>
        <v>0</v>
      </c>
      <c r="BH334" s="316">
        <f>IF(N334="sníž. přenesená",J334,0)</f>
        <v>0</v>
      </c>
      <c r="BI334" s="316">
        <f>IF(N334="nulová",J334,0)</f>
        <v>0</v>
      </c>
      <c r="BJ334" s="228" t="s">
        <v>252</v>
      </c>
      <c r="BK334" s="316">
        <f>ROUND(I334*H334,2)</f>
        <v>0</v>
      </c>
      <c r="BL334" s="228" t="s">
        <v>274</v>
      </c>
      <c r="BM334" s="315" t="s">
        <v>709</v>
      </c>
    </row>
    <row r="335" spans="2:65" s="237" customFormat="1" ht="29.25">
      <c r="B335" s="238"/>
      <c r="D335" s="317" t="s">
        <v>260</v>
      </c>
      <c r="F335" s="318" t="s">
        <v>710</v>
      </c>
      <c r="I335" s="354"/>
      <c r="L335" s="238"/>
      <c r="M335" s="319"/>
      <c r="T335" s="320"/>
      <c r="AT335" s="228" t="s">
        <v>260</v>
      </c>
      <c r="AU335" s="228" t="s">
        <v>252</v>
      </c>
    </row>
    <row r="336" spans="2:65" s="237" customFormat="1" ht="16.5" customHeight="1">
      <c r="B336" s="238"/>
      <c r="C336" s="329" t="s">
        <v>258</v>
      </c>
      <c r="D336" s="329" t="s">
        <v>245</v>
      </c>
      <c r="E336" s="330" t="s">
        <v>711</v>
      </c>
      <c r="F336" s="331" t="s">
        <v>712</v>
      </c>
      <c r="G336" s="332" t="s">
        <v>245</v>
      </c>
      <c r="H336" s="333">
        <v>345</v>
      </c>
      <c r="I336" s="374"/>
      <c r="J336" s="334">
        <f>ROUND(I336*H336,2)</f>
        <v>0</v>
      </c>
      <c r="K336" s="331" t="s">
        <v>257</v>
      </c>
      <c r="L336" s="335"/>
      <c r="M336" s="375" t="s">
        <v>199</v>
      </c>
      <c r="N336" s="336" t="s">
        <v>209</v>
      </c>
      <c r="P336" s="313">
        <f>O336*H336</f>
        <v>0</v>
      </c>
      <c r="Q336" s="313">
        <v>2.0000000000000002E-5</v>
      </c>
      <c r="R336" s="313">
        <f>Q336*H336</f>
        <v>6.9000000000000008E-3</v>
      </c>
      <c r="S336" s="313">
        <v>0</v>
      </c>
      <c r="T336" s="314">
        <f>S336*H336</f>
        <v>0</v>
      </c>
      <c r="AR336" s="315" t="s">
        <v>319</v>
      </c>
      <c r="AT336" s="315" t="s">
        <v>245</v>
      </c>
      <c r="AU336" s="315" t="s">
        <v>252</v>
      </c>
      <c r="AY336" s="228" t="s">
        <v>249</v>
      </c>
      <c r="BE336" s="316">
        <f>IF(N336="základní",J336,0)</f>
        <v>0</v>
      </c>
      <c r="BF336" s="316">
        <f>IF(N336="snížená",J336,0)</f>
        <v>0</v>
      </c>
      <c r="BG336" s="316">
        <f>IF(N336="zákl. přenesená",J336,0)</f>
        <v>0</v>
      </c>
      <c r="BH336" s="316">
        <f>IF(N336="sníž. přenesená",J336,0)</f>
        <v>0</v>
      </c>
      <c r="BI336" s="316">
        <f>IF(N336="nulová",J336,0)</f>
        <v>0</v>
      </c>
      <c r="BJ336" s="228" t="s">
        <v>252</v>
      </c>
      <c r="BK336" s="316">
        <f>ROUND(I336*H336,2)</f>
        <v>0</v>
      </c>
      <c r="BL336" s="228" t="s">
        <v>274</v>
      </c>
      <c r="BM336" s="315" t="s">
        <v>713</v>
      </c>
    </row>
    <row r="337" spans="2:65" s="237" customFormat="1">
      <c r="B337" s="238"/>
      <c r="D337" s="317" t="s">
        <v>260</v>
      </c>
      <c r="F337" s="318" t="s">
        <v>712</v>
      </c>
      <c r="I337" s="354"/>
      <c r="L337" s="238"/>
      <c r="M337" s="319"/>
      <c r="T337" s="320"/>
      <c r="AT337" s="228" t="s">
        <v>260</v>
      </c>
      <c r="AU337" s="228" t="s">
        <v>252</v>
      </c>
    </row>
    <row r="338" spans="2:65" s="322" customFormat="1">
      <c r="B338" s="323"/>
      <c r="D338" s="317" t="s">
        <v>264</v>
      </c>
      <c r="F338" s="325" t="s">
        <v>714</v>
      </c>
      <c r="H338" s="326">
        <v>345</v>
      </c>
      <c r="I338" s="373"/>
      <c r="L338" s="323"/>
      <c r="M338" s="327"/>
      <c r="T338" s="328"/>
      <c r="AT338" s="324" t="s">
        <v>264</v>
      </c>
      <c r="AU338" s="324" t="s">
        <v>252</v>
      </c>
      <c r="AV338" s="322" t="s">
        <v>177</v>
      </c>
      <c r="AW338" s="322" t="s">
        <v>180</v>
      </c>
      <c r="AX338" s="322" t="s">
        <v>252</v>
      </c>
      <c r="AY338" s="324" t="s">
        <v>249</v>
      </c>
    </row>
    <row r="339" spans="2:65" s="294" customFormat="1" ht="25.9" customHeight="1">
      <c r="B339" s="295"/>
      <c r="D339" s="296" t="s">
        <v>244</v>
      </c>
      <c r="E339" s="297" t="s">
        <v>599</v>
      </c>
      <c r="F339" s="297" t="s">
        <v>715</v>
      </c>
      <c r="I339" s="370"/>
      <c r="J339" s="298">
        <f>BK339</f>
        <v>0</v>
      </c>
      <c r="L339" s="295"/>
      <c r="M339" s="299"/>
      <c r="P339" s="300">
        <f>SUM(P340:P354)</f>
        <v>0</v>
      </c>
      <c r="R339" s="300">
        <f>SUM(R340:R354)</f>
        <v>0</v>
      </c>
      <c r="T339" s="301">
        <f>SUM(T340:T354)</f>
        <v>0</v>
      </c>
      <c r="AR339" s="296" t="s">
        <v>274</v>
      </c>
      <c r="AT339" s="302" t="s">
        <v>244</v>
      </c>
      <c r="AU339" s="302" t="s">
        <v>248</v>
      </c>
      <c r="AY339" s="296" t="s">
        <v>249</v>
      </c>
      <c r="BK339" s="303">
        <f>SUM(BK340:BK354)</f>
        <v>0</v>
      </c>
    </row>
    <row r="340" spans="2:65" s="237" customFormat="1" ht="30" customHeight="1">
      <c r="B340" s="238"/>
      <c r="C340" s="306" t="s">
        <v>716</v>
      </c>
      <c r="D340" s="306" t="s">
        <v>254</v>
      </c>
      <c r="E340" s="307" t="s">
        <v>717</v>
      </c>
      <c r="F340" s="308" t="s">
        <v>718</v>
      </c>
      <c r="G340" s="309" t="s">
        <v>719</v>
      </c>
      <c r="H340" s="310">
        <v>3.6</v>
      </c>
      <c r="I340" s="371"/>
      <c r="J340" s="311">
        <f>ROUND(I340*H340,2)</f>
        <v>0</v>
      </c>
      <c r="K340" s="308" t="s">
        <v>199</v>
      </c>
      <c r="L340" s="238"/>
      <c r="M340" s="372" t="s">
        <v>199</v>
      </c>
      <c r="N340" s="312" t="s">
        <v>209</v>
      </c>
      <c r="P340" s="313">
        <f>O340*H340</f>
        <v>0</v>
      </c>
      <c r="Q340" s="313">
        <v>0</v>
      </c>
      <c r="R340" s="313">
        <f>Q340*H340</f>
        <v>0</v>
      </c>
      <c r="S340" s="313">
        <v>0</v>
      </c>
      <c r="T340" s="314">
        <f>S340*H340</f>
        <v>0</v>
      </c>
      <c r="AR340" s="315" t="s">
        <v>274</v>
      </c>
      <c r="AT340" s="315" t="s">
        <v>254</v>
      </c>
      <c r="AU340" s="315" t="s">
        <v>252</v>
      </c>
      <c r="AY340" s="228" t="s">
        <v>249</v>
      </c>
      <c r="BE340" s="316">
        <f>IF(N340="základní",J340,0)</f>
        <v>0</v>
      </c>
      <c r="BF340" s="316">
        <f>IF(N340="snížená",J340,0)</f>
        <v>0</v>
      </c>
      <c r="BG340" s="316">
        <f>IF(N340="zákl. přenesená",J340,0)</f>
        <v>0</v>
      </c>
      <c r="BH340" s="316">
        <f>IF(N340="sníž. přenesená",J340,0)</f>
        <v>0</v>
      </c>
      <c r="BI340" s="316">
        <f>IF(N340="nulová",J340,0)</f>
        <v>0</v>
      </c>
      <c r="BJ340" s="228" t="s">
        <v>252</v>
      </c>
      <c r="BK340" s="316">
        <f>ROUND(I340*H340,2)</f>
        <v>0</v>
      </c>
      <c r="BL340" s="228" t="s">
        <v>274</v>
      </c>
      <c r="BM340" s="315" t="s">
        <v>720</v>
      </c>
    </row>
    <row r="341" spans="2:65" s="237" customFormat="1" ht="19.5">
      <c r="B341" s="238"/>
      <c r="D341" s="317" t="s">
        <v>260</v>
      </c>
      <c r="F341" s="318" t="s">
        <v>718</v>
      </c>
      <c r="I341" s="354"/>
      <c r="L341" s="238"/>
      <c r="M341" s="319"/>
      <c r="T341" s="320"/>
      <c r="AT341" s="228" t="s">
        <v>260</v>
      </c>
      <c r="AU341" s="228" t="s">
        <v>252</v>
      </c>
    </row>
    <row r="342" spans="2:65" s="322" customFormat="1">
      <c r="B342" s="323"/>
      <c r="D342" s="317" t="s">
        <v>264</v>
      </c>
      <c r="E342" s="324" t="s">
        <v>199</v>
      </c>
      <c r="F342" s="325" t="s">
        <v>721</v>
      </c>
      <c r="H342" s="326">
        <v>3.6</v>
      </c>
      <c r="I342" s="373"/>
      <c r="L342" s="323"/>
      <c r="M342" s="327"/>
      <c r="T342" s="328"/>
      <c r="AT342" s="324" t="s">
        <v>264</v>
      </c>
      <c r="AU342" s="324" t="s">
        <v>252</v>
      </c>
      <c r="AV342" s="322" t="s">
        <v>177</v>
      </c>
      <c r="AW342" s="322" t="s">
        <v>266</v>
      </c>
      <c r="AX342" s="322" t="s">
        <v>252</v>
      </c>
      <c r="AY342" s="324" t="s">
        <v>249</v>
      </c>
    </row>
    <row r="343" spans="2:65" s="237" customFormat="1" ht="30.6" customHeight="1">
      <c r="B343" s="238"/>
      <c r="C343" s="306" t="s">
        <v>722</v>
      </c>
      <c r="D343" s="306" t="s">
        <v>254</v>
      </c>
      <c r="E343" s="307" t="s">
        <v>723</v>
      </c>
      <c r="F343" s="308" t="s">
        <v>724</v>
      </c>
      <c r="G343" s="309" t="s">
        <v>725</v>
      </c>
      <c r="H343" s="310">
        <v>5</v>
      </c>
      <c r="I343" s="371"/>
      <c r="J343" s="311">
        <f>ROUND(I343*H343,2)</f>
        <v>0</v>
      </c>
      <c r="K343" s="308" t="s">
        <v>257</v>
      </c>
      <c r="L343" s="238"/>
      <c r="M343" s="372" t="s">
        <v>199</v>
      </c>
      <c r="N343" s="312" t="s">
        <v>209</v>
      </c>
      <c r="P343" s="313">
        <f>O343*H343</f>
        <v>0</v>
      </c>
      <c r="Q343" s="313">
        <v>0</v>
      </c>
      <c r="R343" s="313">
        <f>Q343*H343</f>
        <v>0</v>
      </c>
      <c r="S343" s="313">
        <v>0</v>
      </c>
      <c r="T343" s="314">
        <f>S343*H343</f>
        <v>0</v>
      </c>
      <c r="AR343" s="315" t="s">
        <v>274</v>
      </c>
      <c r="AT343" s="315" t="s">
        <v>254</v>
      </c>
      <c r="AU343" s="315" t="s">
        <v>252</v>
      </c>
      <c r="AY343" s="228" t="s">
        <v>249</v>
      </c>
      <c r="BE343" s="316">
        <f>IF(N343="základní",J343,0)</f>
        <v>0</v>
      </c>
      <c r="BF343" s="316">
        <f>IF(N343="snížená",J343,0)</f>
        <v>0</v>
      </c>
      <c r="BG343" s="316">
        <f>IF(N343="zákl. přenesená",J343,0)</f>
        <v>0</v>
      </c>
      <c r="BH343" s="316">
        <f>IF(N343="sníž. přenesená",J343,0)</f>
        <v>0</v>
      </c>
      <c r="BI343" s="316">
        <f>IF(N343="nulová",J343,0)</f>
        <v>0</v>
      </c>
      <c r="BJ343" s="228" t="s">
        <v>252</v>
      </c>
      <c r="BK343" s="316">
        <f>ROUND(I343*H343,2)</f>
        <v>0</v>
      </c>
      <c r="BL343" s="228" t="s">
        <v>274</v>
      </c>
      <c r="BM343" s="315" t="s">
        <v>726</v>
      </c>
    </row>
    <row r="344" spans="2:65" s="237" customFormat="1">
      <c r="B344" s="238"/>
      <c r="D344" s="317" t="s">
        <v>260</v>
      </c>
      <c r="F344" s="318" t="s">
        <v>724</v>
      </c>
      <c r="I344" s="354"/>
      <c r="L344" s="238"/>
      <c r="M344" s="319"/>
      <c r="T344" s="320"/>
      <c r="AT344" s="228" t="s">
        <v>260</v>
      </c>
      <c r="AU344" s="228" t="s">
        <v>252</v>
      </c>
    </row>
    <row r="345" spans="2:65" s="322" customFormat="1">
      <c r="B345" s="323"/>
      <c r="D345" s="317" t="s">
        <v>264</v>
      </c>
      <c r="E345" s="324" t="s">
        <v>199</v>
      </c>
      <c r="F345" s="325" t="s">
        <v>727</v>
      </c>
      <c r="H345" s="326">
        <v>2</v>
      </c>
      <c r="I345" s="373"/>
      <c r="L345" s="323"/>
      <c r="M345" s="327"/>
      <c r="T345" s="328"/>
      <c r="AT345" s="324" t="s">
        <v>264</v>
      </c>
      <c r="AU345" s="324" t="s">
        <v>252</v>
      </c>
      <c r="AV345" s="322" t="s">
        <v>177</v>
      </c>
      <c r="AW345" s="322" t="s">
        <v>266</v>
      </c>
      <c r="AX345" s="322" t="s">
        <v>248</v>
      </c>
      <c r="AY345" s="324" t="s">
        <v>249</v>
      </c>
    </row>
    <row r="346" spans="2:65" s="322" customFormat="1">
      <c r="B346" s="323"/>
      <c r="D346" s="317" t="s">
        <v>264</v>
      </c>
      <c r="E346" s="324" t="s">
        <v>199</v>
      </c>
      <c r="F346" s="325" t="s">
        <v>728</v>
      </c>
      <c r="H346" s="326">
        <v>2</v>
      </c>
      <c r="I346" s="373"/>
      <c r="L346" s="323"/>
      <c r="M346" s="327"/>
      <c r="T346" s="328"/>
      <c r="AT346" s="324" t="s">
        <v>264</v>
      </c>
      <c r="AU346" s="324" t="s">
        <v>252</v>
      </c>
      <c r="AV346" s="322" t="s">
        <v>177</v>
      </c>
      <c r="AW346" s="322" t="s">
        <v>266</v>
      </c>
      <c r="AX346" s="322" t="s">
        <v>248</v>
      </c>
      <c r="AY346" s="324" t="s">
        <v>249</v>
      </c>
    </row>
    <row r="347" spans="2:65" s="322" customFormat="1">
      <c r="B347" s="323"/>
      <c r="D347" s="317" t="s">
        <v>264</v>
      </c>
      <c r="E347" s="324" t="s">
        <v>199</v>
      </c>
      <c r="F347" s="325" t="s">
        <v>729</v>
      </c>
      <c r="H347" s="326">
        <v>1</v>
      </c>
      <c r="I347" s="373"/>
      <c r="L347" s="323"/>
      <c r="M347" s="327"/>
      <c r="T347" s="328"/>
      <c r="AT347" s="324" t="s">
        <v>264</v>
      </c>
      <c r="AU347" s="324" t="s">
        <v>252</v>
      </c>
      <c r="AV347" s="322" t="s">
        <v>177</v>
      </c>
      <c r="AW347" s="322" t="s">
        <v>266</v>
      </c>
      <c r="AX347" s="322" t="s">
        <v>248</v>
      </c>
      <c r="AY347" s="324" t="s">
        <v>249</v>
      </c>
    </row>
    <row r="348" spans="2:65" s="337" customFormat="1">
      <c r="B348" s="338"/>
      <c r="D348" s="317" t="s">
        <v>264</v>
      </c>
      <c r="E348" s="339" t="s">
        <v>199</v>
      </c>
      <c r="F348" s="340" t="s">
        <v>598</v>
      </c>
      <c r="H348" s="341">
        <v>5</v>
      </c>
      <c r="I348" s="377"/>
      <c r="L348" s="338"/>
      <c r="M348" s="342"/>
      <c r="T348" s="343"/>
      <c r="AT348" s="339" t="s">
        <v>264</v>
      </c>
      <c r="AU348" s="339" t="s">
        <v>252</v>
      </c>
      <c r="AV348" s="337" t="s">
        <v>274</v>
      </c>
      <c r="AW348" s="337" t="s">
        <v>266</v>
      </c>
      <c r="AX348" s="337" t="s">
        <v>252</v>
      </c>
      <c r="AY348" s="339" t="s">
        <v>249</v>
      </c>
    </row>
    <row r="349" spans="2:65" s="237" customFormat="1" ht="16.5" customHeight="1">
      <c r="B349" s="238"/>
      <c r="C349" s="306" t="s">
        <v>730</v>
      </c>
      <c r="D349" s="306" t="s">
        <v>254</v>
      </c>
      <c r="E349" s="307" t="s">
        <v>731</v>
      </c>
      <c r="F349" s="308" t="s">
        <v>732</v>
      </c>
      <c r="G349" s="309" t="s">
        <v>725</v>
      </c>
      <c r="H349" s="310">
        <v>1</v>
      </c>
      <c r="I349" s="371"/>
      <c r="J349" s="311">
        <f>ROUND(I349*H349,2)</f>
        <v>0</v>
      </c>
      <c r="K349" s="308" t="s">
        <v>199</v>
      </c>
      <c r="L349" s="238"/>
      <c r="M349" s="372" t="s">
        <v>199</v>
      </c>
      <c r="N349" s="312" t="s">
        <v>209</v>
      </c>
      <c r="P349" s="313">
        <f>O349*H349</f>
        <v>0</v>
      </c>
      <c r="Q349" s="313">
        <v>0</v>
      </c>
      <c r="R349" s="313">
        <f>Q349*H349</f>
        <v>0</v>
      </c>
      <c r="S349" s="313">
        <v>0</v>
      </c>
      <c r="T349" s="314">
        <f>S349*H349</f>
        <v>0</v>
      </c>
      <c r="AR349" s="315" t="s">
        <v>274</v>
      </c>
      <c r="AT349" s="315" t="s">
        <v>254</v>
      </c>
      <c r="AU349" s="315" t="s">
        <v>252</v>
      </c>
      <c r="AY349" s="228" t="s">
        <v>249</v>
      </c>
      <c r="BE349" s="316">
        <f>IF(N349="základní",J349,0)</f>
        <v>0</v>
      </c>
      <c r="BF349" s="316">
        <f>IF(N349="snížená",J349,0)</f>
        <v>0</v>
      </c>
      <c r="BG349" s="316">
        <f>IF(N349="zákl. přenesená",J349,0)</f>
        <v>0</v>
      </c>
      <c r="BH349" s="316">
        <f>IF(N349="sníž. přenesená",J349,0)</f>
        <v>0</v>
      </c>
      <c r="BI349" s="316">
        <f>IF(N349="nulová",J349,0)</f>
        <v>0</v>
      </c>
      <c r="BJ349" s="228" t="s">
        <v>252</v>
      </c>
      <c r="BK349" s="316">
        <f>ROUND(I349*H349,2)</f>
        <v>0</v>
      </c>
      <c r="BL349" s="228" t="s">
        <v>274</v>
      </c>
      <c r="BM349" s="315" t="s">
        <v>733</v>
      </c>
    </row>
    <row r="350" spans="2:65" s="237" customFormat="1">
      <c r="B350" s="238"/>
      <c r="D350" s="317" t="s">
        <v>260</v>
      </c>
      <c r="F350" s="318" t="s">
        <v>732</v>
      </c>
      <c r="I350" s="354"/>
      <c r="L350" s="238"/>
      <c r="M350" s="319"/>
      <c r="T350" s="320"/>
      <c r="AT350" s="228" t="s">
        <v>260</v>
      </c>
      <c r="AU350" s="228" t="s">
        <v>252</v>
      </c>
    </row>
    <row r="351" spans="2:65" s="237" customFormat="1" ht="19.5">
      <c r="B351" s="238"/>
      <c r="D351" s="317" t="s">
        <v>321</v>
      </c>
      <c r="F351" s="321" t="s">
        <v>734</v>
      </c>
      <c r="I351" s="354"/>
      <c r="L351" s="238"/>
      <c r="M351" s="319"/>
      <c r="T351" s="320"/>
      <c r="AT351" s="228" t="s">
        <v>321</v>
      </c>
      <c r="AU351" s="228" t="s">
        <v>252</v>
      </c>
    </row>
    <row r="352" spans="2:65" s="237" customFormat="1" ht="16.5" customHeight="1">
      <c r="B352" s="238"/>
      <c r="C352" s="306" t="s">
        <v>735</v>
      </c>
      <c r="D352" s="306" t="s">
        <v>254</v>
      </c>
      <c r="E352" s="307" t="s">
        <v>736</v>
      </c>
      <c r="F352" s="308" t="s">
        <v>737</v>
      </c>
      <c r="G352" s="309" t="s">
        <v>725</v>
      </c>
      <c r="H352" s="310">
        <v>1</v>
      </c>
      <c r="I352" s="371"/>
      <c r="J352" s="311">
        <f>ROUND(I352*H352,2)</f>
        <v>0</v>
      </c>
      <c r="K352" s="308" t="s">
        <v>199</v>
      </c>
      <c r="L352" s="238"/>
      <c r="M352" s="372" t="s">
        <v>199</v>
      </c>
      <c r="N352" s="312" t="s">
        <v>209</v>
      </c>
      <c r="P352" s="313">
        <f>O352*H352</f>
        <v>0</v>
      </c>
      <c r="Q352" s="313">
        <v>0</v>
      </c>
      <c r="R352" s="313">
        <f>Q352*H352</f>
        <v>0</v>
      </c>
      <c r="S352" s="313">
        <v>0</v>
      </c>
      <c r="T352" s="314">
        <f>S352*H352</f>
        <v>0</v>
      </c>
      <c r="AR352" s="315" t="s">
        <v>274</v>
      </c>
      <c r="AT352" s="315" t="s">
        <v>254</v>
      </c>
      <c r="AU352" s="315" t="s">
        <v>252</v>
      </c>
      <c r="AY352" s="228" t="s">
        <v>249</v>
      </c>
      <c r="BE352" s="316">
        <f>IF(N352="základní",J352,0)</f>
        <v>0</v>
      </c>
      <c r="BF352" s="316">
        <f>IF(N352="snížená",J352,0)</f>
        <v>0</v>
      </c>
      <c r="BG352" s="316">
        <f>IF(N352="zákl. přenesená",J352,0)</f>
        <v>0</v>
      </c>
      <c r="BH352" s="316">
        <f>IF(N352="sníž. přenesená",J352,0)</f>
        <v>0</v>
      </c>
      <c r="BI352" s="316">
        <f>IF(N352="nulová",J352,0)</f>
        <v>0</v>
      </c>
      <c r="BJ352" s="228" t="s">
        <v>252</v>
      </c>
      <c r="BK352" s="316">
        <f>ROUND(I352*H352,2)</f>
        <v>0</v>
      </c>
      <c r="BL352" s="228" t="s">
        <v>274</v>
      </c>
      <c r="BM352" s="315" t="s">
        <v>738</v>
      </c>
    </row>
    <row r="353" spans="2:47" s="237" customFormat="1">
      <c r="B353" s="238"/>
      <c r="D353" s="317" t="s">
        <v>260</v>
      </c>
      <c r="F353" s="318" t="s">
        <v>737</v>
      </c>
      <c r="I353" s="354"/>
      <c r="L353" s="238"/>
      <c r="M353" s="319"/>
      <c r="T353" s="320"/>
      <c r="AT353" s="228" t="s">
        <v>260</v>
      </c>
      <c r="AU353" s="228" t="s">
        <v>252</v>
      </c>
    </row>
    <row r="354" spans="2:47" s="237" customFormat="1" ht="19.5">
      <c r="B354" s="238"/>
      <c r="D354" s="317" t="s">
        <v>321</v>
      </c>
      <c r="F354" s="321" t="s">
        <v>739</v>
      </c>
      <c r="I354" s="354"/>
      <c r="L354" s="238"/>
      <c r="M354" s="344"/>
      <c r="N354" s="345"/>
      <c r="O354" s="345"/>
      <c r="P354" s="345"/>
      <c r="Q354" s="345"/>
      <c r="R354" s="345"/>
      <c r="S354" s="345"/>
      <c r="T354" s="346"/>
      <c r="AT354" s="228" t="s">
        <v>321</v>
      </c>
      <c r="AU354" s="228" t="s">
        <v>252</v>
      </c>
    </row>
    <row r="355" spans="2:47" s="237" customFormat="1" ht="6.95" customHeight="1">
      <c r="B355" s="262"/>
      <c r="C355" s="263"/>
      <c r="D355" s="263"/>
      <c r="E355" s="263"/>
      <c r="F355" s="263"/>
      <c r="G355" s="263"/>
      <c r="H355" s="263"/>
      <c r="I355" s="364"/>
      <c r="J355" s="263"/>
      <c r="K355" s="263"/>
      <c r="L355" s="238"/>
    </row>
  </sheetData>
  <sheetProtection algorithmName="SHA-512" hashValue="VU5p70AsytmkZAPjJvA6Tf8+s0XzCWGROFSfVAQCQnL8XvhuAGQGhNUb3KznH+ToF5oQvo/U+jd9D3eaVQIevA==" saltValue="OX3hcaAQxYYquIg19DI7c4b8PwcgGIZKP5qiWeHHwcVVIXpfzVPQfTg5+BFv+I5mQ8dIetl5jWPd4sHOh2fYCQ==" spinCount="100000" sheet="1" objects="1" scenarios="1" formatColumns="0" formatRows="0" autoFilter="0"/>
  <autoFilter ref="C85:K354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29</vt:i4>
      </vt:variant>
    </vt:vector>
  </HeadingPairs>
  <TitlesOfParts>
    <vt:vector size="35" baseType="lpstr">
      <vt:lpstr>KL</vt:lpstr>
      <vt:lpstr>000 Rek</vt:lpstr>
      <vt:lpstr>000 Pol</vt:lpstr>
      <vt:lpstr>101 Rek</vt:lpstr>
      <vt:lpstr>101 Pol</vt:lpstr>
      <vt:lpstr>SO 401 - VEŘEJNÉ OSVĚTLENÍ</vt:lpstr>
      <vt:lpstr>cisloobjektu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'000 Pol'!Názvy_tisku</vt:lpstr>
      <vt:lpstr>'000 Rek'!Názvy_tisku</vt:lpstr>
      <vt:lpstr>'101 Pol'!Názvy_tisku</vt:lpstr>
      <vt:lpstr>'101 Rek'!Názvy_tisku</vt:lpstr>
      <vt:lpstr>'SO 401 - VEŘEJNÉ OSVĚTLENÍ'!Názvy_tisku</vt:lpstr>
      <vt:lpstr>'000 Pol'!Oblast_tisku</vt:lpstr>
      <vt:lpstr>'000 Rek'!Oblast_tisku</vt:lpstr>
      <vt:lpstr>'101 Pol'!Oblast_tisku</vt:lpstr>
      <vt:lpstr>'101 Rek'!Oblast_tisku</vt:lpstr>
      <vt:lpstr>KL!Oblast_tisku</vt:lpstr>
      <vt:lpstr>'SO 401 - VEŘEJNÉ OSVĚTLENÍ'!Oblast_tisku</vt:lpstr>
      <vt:lpstr>Poznamka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Tomáš Petr</dc:creator>
  <dc:description/>
  <cp:lastModifiedBy>TOM-PC</cp:lastModifiedBy>
  <cp:revision>5</cp:revision>
  <cp:lastPrinted>2021-02-25T11:23:45Z</cp:lastPrinted>
  <dcterms:created xsi:type="dcterms:W3CDTF">2013-12-28T12:46:29Z</dcterms:created>
  <dcterms:modified xsi:type="dcterms:W3CDTF">2021-02-25T11:34:39Z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